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863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H26" i="1" l="1"/>
  <c r="G26" i="1"/>
  <c r="M26" i="1" l="1"/>
  <c r="K2" i="1" s="1"/>
  <c r="J2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<sst xmlns="http://schemas.openxmlformats.org/spreadsheetml/2006/main" count="151" uniqueCount="101">
  <si>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</si>
  <si>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</si>
  <si>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</si>
  <si>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</si>
  <si>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</si>
  <si>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</si>
  <si>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</si>
  <si>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</si>
  <si>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</si>
  <si>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</si>
  <si>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</si>
  <si>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</si>
  <si>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</si>
  <si>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</si>
  <si>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</si>
  <si>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</si>
  <si>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</si>
  <si>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</si>
  <si>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</si>
  <si>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</si>
  <si>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</si>
  <si>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</si>
  <si>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</si>
  <si>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</si>
  <si>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</si>
  <si>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</si>
  <si>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</si>
  <si>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</si>
  <si>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</si>
  <si>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</si>
  <si>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</si>
  <si>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</si>
  <si>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</si>
  <si>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</si>
  <si>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</si>
  <si>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</si>
  <si>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</si>
  <si>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</si>
  <si>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</si>
  <si>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</si>
  <si>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</si>
  <si>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</si>
  <si>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</si>
  <si>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</si>
  <si>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</si>
  <si>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</si>
  <si>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</si>
  <si>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</si>
  <si>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</si>
  <si>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</si>
  <si>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</si>
  <si>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</si>
  <si>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</si>
  <si>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</si>
  <si>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</si>
  <si>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</si>
  <si>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</si>
  <si>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</si>
  <si>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</si>
  <si>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</si>
  <si>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</si>
  <si>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</si>
  <si>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</si>
  <si>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</si>
  <si>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</si>
  <si>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</si>
  <si>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</si>
  <si>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</si>
  <si>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</si>
  <si>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</si>
  <si>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</si>
  <si>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</si>
  <si>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</si>
  <si>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</si>
  <si>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</si>
  <si>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B008</t>
  </si>
  <si>
    <t>B008A</t>
  </si>
  <si>
    <t>B008B</t>
  </si>
  <si>
    <t>B008C</t>
  </si>
  <si>
    <t>00</t>
  </si>
  <si>
    <t>8633</t>
  </si>
  <si>
    <t>B220D</t>
  </si>
  <si>
    <t>2 door in this room
Note 7 in Record draiwng says 'Do not paint over eBARS on door frames.'</t>
  </si>
  <si>
    <t>LX-8633-00-B002</t>
  </si>
  <si>
    <t>SAMARITAN HOSPITAL - Room B002</t>
  </si>
  <si>
    <t>LX-8633-00-B008</t>
  </si>
  <si>
    <t>SAMARITAN HOSPITAL - Room B008</t>
  </si>
  <si>
    <t>LX-8633-00-B008A</t>
  </si>
  <si>
    <t>SAMARITAN HOSPITAL - Room B008A</t>
  </si>
  <si>
    <t>LX-8633-00-B008B</t>
  </si>
  <si>
    <t>SAMARITAN HOSPITAL - Room B008B</t>
  </si>
  <si>
    <t>LX-8633-00-B008C</t>
  </si>
  <si>
    <t>SAMARITAN HOSPITAL - Room B008C</t>
  </si>
  <si>
    <t>LX-8633-02-B220D</t>
  </si>
  <si>
    <t>SAMARITAN HOSPITAL - Room B220D</t>
  </si>
  <si>
    <t>02</t>
  </si>
  <si>
    <t>NO CHANGES</t>
  </si>
  <si>
    <t>NOT FOUND IN SAP EXPORT FILE</t>
  </si>
  <si>
    <t>B002A</t>
  </si>
  <si>
    <t>LX-8633-00-B008D</t>
  </si>
  <si>
    <t>SAMARITAN HOSPITAL - Room B008D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</si>
</sst>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zoomScale="90" zoomScaleNormal="90" workbookViewId="0">
      <selection activeCell="F19" sqref="F19"/>
    </sheetView>
  </sheetViews>
  <sheetFormatPr defaultColWidth="9.140625" defaultRowHeight="15" x14ac:dyDescent="0.25"/>
  <cols>
    <col min="1" max="1" width="12.5703125" style="48" bestFit="1" customWidth="1"/>
    <col min="2" max="2" width="5.5703125" style="26" bestFit="1" customWidth="1"/>
    <col min="3" max="3" width="21.140625" style="16" bestFit="1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bestFit="1" customWidth="1"/>
    <col min="8" max="8" width="19.28515625" style="16" bestFit="1" customWidth="1"/>
    <col min="9" max="9" width="3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75" customHeight="1" x14ac:dyDescent="0.25">
      <c r="A1" s="66" t="s">
        <v>7</v>
      </c>
      <c r="B1" s="79" t="s">
        <v>80</v>
      </c>
      <c r="C1" s="79"/>
      <c r="F1" s="68" t="s">
        <v>10</v>
      </c>
      <c r="G1" s="18">
        <v>43292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30" customHeight="1" thickBot="1" x14ac:dyDescent="0.3">
      <c r="A2" s="67" t="s">
        <v>8</v>
      </c>
      <c r="B2" s="80" t="str">
        <f>VLOOKUP(B1,BuildingList!A:B,2,FALSE)</f>
        <v>UK HealthCare Good Samaritan Hospital</v>
      </c>
      <c r="C2" s="80"/>
      <c r="F2" s="69" t="s">
        <v>12</v>
      </c>
      <c r="G2" s="22" t="s">
        <v>70</v>
      </c>
      <c r="J2" s="15">
        <f>G26-J26</f>
        <v>0</v>
      </c>
      <c r="K2" s="15">
        <f>H26-M26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98</v>
      </c>
      <c r="B6" s="48" t="s">
        <v>79</v>
      </c>
      <c r="C6" s="42" t="s">
        <v>71</v>
      </c>
      <c r="D6" s="41" t="s">
        <v>5</v>
      </c>
      <c r="E6" s="50">
        <v>1433</v>
      </c>
      <c r="F6" s="50">
        <v>1436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79</v>
      </c>
      <c r="C7" s="42" t="s">
        <v>71</v>
      </c>
      <c r="D7" s="41" t="s">
        <v>5</v>
      </c>
      <c r="E7" s="50">
        <v>508</v>
      </c>
      <c r="F7" s="50">
        <v>505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76</v>
      </c>
      <c r="B8" s="48" t="s">
        <v>79</v>
      </c>
      <c r="C8" s="42" t="s">
        <v>49</v>
      </c>
      <c r="D8" s="41" t="s">
        <v>5</v>
      </c>
      <c r="E8" s="50">
        <v>88</v>
      </c>
      <c r="F8" s="50">
        <v>184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77</v>
      </c>
      <c r="B9" s="48" t="s">
        <v>79</v>
      </c>
      <c r="C9" s="42" t="s">
        <v>51</v>
      </c>
      <c r="D9" s="41" t="s">
        <v>5</v>
      </c>
      <c r="E9" s="62">
        <v>60</v>
      </c>
      <c r="F9" s="62">
        <v>0</v>
      </c>
      <c r="G9" s="50" t="s">
        <v>53</v>
      </c>
      <c r="H9" s="41" t="s">
        <v>54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>
        <f>IF(H9="No Change","N/A",IF(H9="New Tag Required",Lookup!F:F,IF(H9="Remove Old Sign",Lookup!F:F,IF(H9="N/A","N/A",""))))</f>
        <v>0</v>
      </c>
      <c r="N9" s="60"/>
      <c r="O9" s="59"/>
    </row>
    <row r="10" spans="1:16" s="41" customFormat="1" x14ac:dyDescent="0.25">
      <c r="A10" s="61" t="s">
        <v>78</v>
      </c>
      <c r="B10" s="48" t="s">
        <v>79</v>
      </c>
      <c r="C10" s="42" t="s">
        <v>51</v>
      </c>
      <c r="D10" s="41" t="s">
        <v>5</v>
      </c>
      <c r="E10" s="50">
        <v>33</v>
      </c>
      <c r="F10" s="50">
        <v>0</v>
      </c>
      <c r="G10" s="50" t="s">
        <v>53</v>
      </c>
      <c r="H10" s="41" t="s">
        <v>54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>
        <f>IF(H10="No Change","N/A",IF(H10="New Tag Required",Lookup!F:F,IF(H10="Remove Old Sign",Lookup!F:F,IF(H10="N/A","N/A",""))))</f>
        <v>0</v>
      </c>
      <c r="N10" s="60"/>
      <c r="O10" s="59"/>
    </row>
    <row r="11" spans="1:16" s="41" customFormat="1" ht="45" customHeight="1" x14ac:dyDescent="0.25">
      <c r="A11" s="63" t="s">
        <v>81</v>
      </c>
      <c r="B11" s="48" t="s">
        <v>95</v>
      </c>
      <c r="C11" s="42" t="s">
        <v>21</v>
      </c>
      <c r="D11" s="41" t="s">
        <v>6</v>
      </c>
      <c r="E11" s="50">
        <v>240</v>
      </c>
      <c r="F11" s="50">
        <v>240</v>
      </c>
      <c r="G11" s="50" t="s">
        <v>2</v>
      </c>
      <c r="H11" s="41" t="s">
        <v>18</v>
      </c>
      <c r="I11" s="42" t="s">
        <v>82</v>
      </c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L13" s="42"/>
      <c r="M13" s="59" t="str">
        <f>IF(H13="No Change","N/A",IF(H13="New Tag Required",Lookup!F:F,IF(H13="Remove Old Sign",Lookup!F:F,IF(H13="N/A","N/A",""))))</f>
        <v/>
      </c>
      <c r="N13" s="64"/>
      <c r="O13" s="42"/>
    </row>
    <row r="14" spans="1:16" s="41" customFormat="1" x14ac:dyDescent="0.25"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5"/>
      <c r="M14" s="59" t="str">
        <f>IF(H14="No Change","N/A",IF(H14="New Tag Required",Lookup!F:F,IF(H14="Remove Old Sign",Lookup!F:F,IF(H14="N/A","N/A",""))))</f>
        <v/>
      </c>
      <c r="N14" s="64"/>
      <c r="O14" s="42"/>
    </row>
    <row r="15" spans="1:16" s="41" customFormat="1" x14ac:dyDescent="0.25"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5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25"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5"/>
      <c r="M16" s="59" t="str">
        <f>IF(H16="No Change","N/A",IF(H16="New Tag Required",Lookup!F:F,IF(H16="Remove Old Sign",Lookup!F:F,IF(H16="N/A","N/A",""))))</f>
        <v/>
      </c>
      <c r="N16" s="65"/>
    </row>
    <row r="17" spans="1:14" s="41" customFormat="1" x14ac:dyDescent="0.25"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5"/>
      <c r="M17" s="59" t="str">
        <f>IF(H17="No Change","N/A",IF(H17="New Tag Required",Lookup!F:F,IF(H17="Remove Old Sign",Lookup!F:F,IF(H17="N/A","N/A",""))))</f>
        <v/>
      </c>
      <c r="N17" s="65"/>
    </row>
    <row r="18" spans="1:14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5"/>
      <c r="M18" s="59" t="str">
        <f>IF(H18="No Change","N/A",IF(H18="New Tag Required",Lookup!F:F,IF(H18="Remove Old Sign",Lookup!F:F,IF(H18="N/A","N/A",""))))</f>
        <v/>
      </c>
      <c r="N18" s="65"/>
    </row>
    <row r="19" spans="1:14" s="41" customFormat="1" x14ac:dyDescent="0.25">
      <c r="A19" s="49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5"/>
      <c r="M19" s="59" t="str">
        <f>IF(H19="No Change","N/A",IF(H19="New Tag Required",Lookup!F:F,IF(H19="Remove Old Sign",Lookup!F:F,IF(H19="N/A","N/A",""))))</f>
        <v/>
      </c>
      <c r="N19" s="65"/>
    </row>
    <row r="20" spans="1:14" s="41" customFormat="1" x14ac:dyDescent="0.25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5"/>
      <c r="M20" s="59" t="str">
        <f>IF(H20="No Change","N/A",IF(H20="New Tag Required",Lookup!F:F,IF(H20="Remove Old Sign",Lookup!F:F,IF(H20="N/A","N/A",""))))</f>
        <v/>
      </c>
      <c r="N20" s="65"/>
    </row>
    <row r="21" spans="1:14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x14ac:dyDescent="0.25">
      <c r="A22" s="56"/>
      <c r="C22" s="11"/>
      <c r="E22" s="30"/>
      <c r="F22" s="30"/>
      <c r="G22" s="30"/>
      <c r="J22" s="10" t="str">
        <f>IF(G22="No Change","N/A",IF(G22="New Tag Required",Lookup!F:F,IF(G22="Remove Old Tag",Lookup!F:F,IF(G22="N/A","N/A",""))))</f>
        <v/>
      </c>
      <c r="K22" s="32"/>
      <c r="M22" s="10" t="str">
        <f>IF(H22="No Change","N/A",IF(H22="New Tag Required",Lookup!F:F,IF(H22="Remove Old Sign",Lookup!F:F,IF(H22="N/A","N/A",""))))</f>
        <v/>
      </c>
      <c r="N22" s="32"/>
    </row>
    <row r="23" spans="1:14" x14ac:dyDescent="0.2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4" ht="15.75" thickBot="1" x14ac:dyDescent="0.3">
      <c r="A24" s="56"/>
      <c r="C24" s="11"/>
      <c r="E24" s="30"/>
      <c r="F24" s="30"/>
      <c r="G24" s="30"/>
      <c r="K24" s="32"/>
      <c r="N24" s="32"/>
    </row>
    <row r="25" spans="1:14" ht="45" x14ac:dyDescent="0.25">
      <c r="A25" s="56"/>
      <c r="C25" s="11"/>
      <c r="E25" s="30"/>
      <c r="F25" s="30"/>
      <c r="G25" s="74" t="s">
        <v>45</v>
      </c>
      <c r="H25" s="75" t="s">
        <v>46</v>
      </c>
      <c r="J25" s="76" t="s">
        <v>40</v>
      </c>
      <c r="K25" s="10"/>
      <c r="L25" s="10"/>
      <c r="M25" s="76" t="s">
        <v>41</v>
      </c>
    </row>
    <row r="26" spans="1:14" ht="15.75" thickBot="1" x14ac:dyDescent="0.3">
      <c r="A26" s="56"/>
      <c r="C26" s="11"/>
      <c r="E26" s="30"/>
      <c r="F26" s="30"/>
      <c r="G26" s="14">
        <f>COUNTIF(G6:G25,"New Tag Required")</f>
        <v>0</v>
      </c>
      <c r="H26" s="13">
        <f>COUNTIF(H6:H25,"New Sign Required")</f>
        <v>1</v>
      </c>
      <c r="J26" s="12">
        <f>COUNTIF(J6:J25,"Installed")</f>
        <v>0</v>
      </c>
      <c r="K26" s="10"/>
      <c r="L26" s="10"/>
      <c r="M26" s="12">
        <f>COUNTIF(M6:M25,"Installed")</f>
        <v>0</v>
      </c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6"/>
      <c r="C31" s="11"/>
      <c r="E31" s="30"/>
      <c r="F31" s="30"/>
      <c r="G31" s="30"/>
    </row>
    <row r="32" spans="1:14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7"/>
      <c r="C34" s="11"/>
      <c r="E34" s="30"/>
      <c r="F34" s="33"/>
      <c r="G34" s="30"/>
    </row>
    <row r="35" spans="1:7" x14ac:dyDescent="0.25">
      <c r="A35" s="57"/>
      <c r="C35" s="11"/>
      <c r="E35" s="30"/>
      <c r="F35" s="33"/>
      <c r="G35" s="30"/>
    </row>
    <row r="36" spans="1:7" x14ac:dyDescent="0.25">
      <c r="A36" s="57"/>
      <c r="C36" s="11"/>
      <c r="E36" s="30"/>
      <c r="F36" s="34"/>
      <c r="G36" s="30"/>
    </row>
    <row r="37" spans="1:7" x14ac:dyDescent="0.25">
      <c r="A37" s="56"/>
      <c r="C37" s="11"/>
      <c r="E37" s="30"/>
      <c r="F37" s="33"/>
      <c r="G37" s="30"/>
    </row>
    <row r="38" spans="1:7" x14ac:dyDescent="0.25">
      <c r="A38" s="56"/>
      <c r="C38" s="11"/>
      <c r="E38" s="30"/>
      <c r="F38" s="33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1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6"/>
      <c r="C46" s="11"/>
      <c r="E46" s="30"/>
      <c r="F46" s="30"/>
      <c r="G46" s="30"/>
    </row>
    <row r="47" spans="1:7" x14ac:dyDescent="0.25">
      <c r="A47" s="56"/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192" spans="3:3" x14ac:dyDescent="0.25">
      <c r="C192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1:G45 G10:G24">
    <cfRule type="containsText" dxfId="56" priority="130" operator="containsText" text="New Tag Required">
      <formula>NOT(ISERROR(SEARCH("New Tag Required",G10)))</formula>
    </cfRule>
  </conditionalFormatting>
  <conditionalFormatting sqref="D6 D13:D91">
    <cfRule type="containsText" dxfId="55" priority="129" operator="containsText" text="Yes">
      <formula>NOT(ISERROR(SEARCH("Yes",D6)))</formula>
    </cfRule>
  </conditionalFormatting>
  <conditionalFormatting sqref="H31:H91 H192:H413 H10:H24">
    <cfRule type="containsText" dxfId="54" priority="117" operator="containsText" text="New Sign Required">
      <formula>NOT(ISERROR(SEARCH("New Sign Required",H10)))</formula>
    </cfRule>
  </conditionalFormatting>
  <conditionalFormatting sqref="G31:G91 G10:H24">
    <cfRule type="containsText" dxfId="53" priority="116" operator="containsText" text="Action Required">
      <formula>NOT(ISERROR(SEARCH("Action Required",G10)))</formula>
    </cfRule>
  </conditionalFormatting>
  <conditionalFormatting sqref="H31:H91">
    <cfRule type="containsText" dxfId="52" priority="115" operator="containsText" text="Action Required">
      <formula>NOT(ISERROR(SEARCH("Action Required",H31)))</formula>
    </cfRule>
  </conditionalFormatting>
  <conditionalFormatting sqref="G6 G27:G30">
    <cfRule type="containsText" dxfId="51" priority="57" operator="containsText" text="New Tag Required">
      <formula>NOT(ISERROR(SEARCH("New Tag Required",G6)))</formula>
    </cfRule>
  </conditionalFormatting>
  <conditionalFormatting sqref="H6 H27:H30">
    <cfRule type="containsText" dxfId="50" priority="55" operator="containsText" text="New Sign Required">
      <formula>NOT(ISERROR(SEARCH("New Sign Required",H6)))</formula>
    </cfRule>
  </conditionalFormatting>
  <conditionalFormatting sqref="G6 G27:G30">
    <cfRule type="containsText" dxfId="49" priority="54" operator="containsText" text="Action Required">
      <formula>NOT(ISERROR(SEARCH("Action Required",G6)))</formula>
    </cfRule>
  </conditionalFormatting>
  <conditionalFormatting sqref="H6 H27:H30">
    <cfRule type="containsText" dxfId="48" priority="53" operator="containsText" text="Action Required">
      <formula>NOT(ISERROR(SEARCH("Action Required",H6)))</formula>
    </cfRule>
  </conditionalFormatting>
  <conditionalFormatting sqref="G6">
    <cfRule type="containsText" dxfId="47" priority="52" operator="containsText" text="New Tag Required">
      <formula>NOT(ISERROR(SEARCH("New Tag Required",G6)))</formula>
    </cfRule>
  </conditionalFormatting>
  <conditionalFormatting sqref="D6">
    <cfRule type="containsText" dxfId="46" priority="51" operator="containsText" text="Yes">
      <formula>NOT(ISERROR(SEARCH("Yes",D6)))</formula>
    </cfRule>
  </conditionalFormatting>
  <conditionalFormatting sqref="G6">
    <cfRule type="containsText" dxfId="45" priority="50" operator="containsText" text="Action Required">
      <formula>NOT(ISERROR(SEARCH("Action Required",G6)))</formula>
    </cfRule>
  </conditionalFormatting>
  <conditionalFormatting sqref="D92:D191">
    <cfRule type="containsText" dxfId="44" priority="49" operator="containsText" text="Yes">
      <formula>NOT(ISERROR(SEARCH("Yes",D92)))</formula>
    </cfRule>
  </conditionalFormatting>
  <conditionalFormatting sqref="H92:H191">
    <cfRule type="containsText" dxfId="43" priority="48" operator="containsText" text="New Sign Required">
      <formula>NOT(ISERROR(SEARCH("New Sign Required",H92)))</formula>
    </cfRule>
  </conditionalFormatting>
  <conditionalFormatting sqref="G92:G191">
    <cfRule type="containsText" dxfId="42" priority="47" operator="containsText" text="Action Required">
      <formula>NOT(ISERROR(SEARCH("Action Required",G92)))</formula>
    </cfRule>
  </conditionalFormatting>
  <conditionalFormatting sqref="H92:H191">
    <cfRule type="containsText" dxfId="41" priority="46" operator="containsText" text="Action Required">
      <formula>NOT(ISERROR(SEARCH("Action Required",H92)))</formula>
    </cfRule>
  </conditionalFormatting>
  <conditionalFormatting sqref="D7">
    <cfRule type="containsText" dxfId="40" priority="32" operator="containsText" text="Yes">
      <formula>NOT(ISERROR(SEARCH("Yes",D7)))</formula>
    </cfRule>
  </conditionalFormatting>
  <conditionalFormatting sqref="G7">
    <cfRule type="containsText" dxfId="39" priority="31" operator="containsText" text="New Tag Required">
      <formula>NOT(ISERROR(SEARCH("New Tag Required",G7)))</formula>
    </cfRule>
  </conditionalFormatting>
  <conditionalFormatting sqref="H7">
    <cfRule type="containsText" dxfId="38" priority="30" operator="containsText" text="New Sign Required">
      <formula>NOT(ISERROR(SEARCH("New Sign Required",H7)))</formula>
    </cfRule>
  </conditionalFormatting>
  <conditionalFormatting sqref="G7">
    <cfRule type="containsText" dxfId="37" priority="29" operator="containsText" text="Action Required">
      <formula>NOT(ISERROR(SEARCH("Action Required",G7)))</formula>
    </cfRule>
  </conditionalFormatting>
  <conditionalFormatting sqref="H7">
    <cfRule type="containsText" dxfId="36" priority="28" operator="containsText" text="Action Required">
      <formula>NOT(ISERROR(SEARCH("Action Required",H7)))</formula>
    </cfRule>
  </conditionalFormatting>
  <conditionalFormatting sqref="G8">
    <cfRule type="containsText" dxfId="35" priority="27" operator="containsText" text="New Tag Required">
      <formula>NOT(ISERROR(SEARCH("New Tag Required",G8)))</formula>
    </cfRule>
  </conditionalFormatting>
  <conditionalFormatting sqref="H8">
    <cfRule type="containsText" dxfId="34" priority="26" operator="containsText" text="New Sign Required">
      <formula>NOT(ISERROR(SEARCH("New Sign Required",H8)))</formula>
    </cfRule>
  </conditionalFormatting>
  <conditionalFormatting sqref="G8">
    <cfRule type="containsText" dxfId="33" priority="25" operator="containsText" text="Action Required">
      <formula>NOT(ISERROR(SEARCH("Action Required",G8)))</formula>
    </cfRule>
  </conditionalFormatting>
  <conditionalFormatting sqref="H8">
    <cfRule type="containsText" dxfId="32" priority="24" operator="containsText" text="Action Required">
      <formula>NOT(ISERROR(SEARCH("Action Required",H8)))</formula>
    </cfRule>
  </conditionalFormatting>
  <conditionalFormatting sqref="J2:N2">
    <cfRule type="cellIs" dxfId="31" priority="23" operator="notEqual">
      <formula>0</formula>
    </cfRule>
  </conditionalFormatting>
  <conditionalFormatting sqref="J6:J23">
    <cfRule type="cellIs" dxfId="30" priority="22" operator="equal">
      <formula>0</formula>
    </cfRule>
  </conditionalFormatting>
  <conditionalFormatting sqref="M6:M23">
    <cfRule type="cellIs" dxfId="29" priority="21" operator="equal">
      <formula>0</formula>
    </cfRule>
  </conditionalFormatting>
  <conditionalFormatting sqref="J6:J23 M6:M23">
    <cfRule type="cellIs" dxfId="28" priority="18" operator="equal">
      <formula>"In Progress"</formula>
    </cfRule>
    <cfRule type="cellIs" dxfId="27" priority="19" operator="equal">
      <formula>"Log Issues"</formula>
    </cfRule>
    <cfRule type="cellIs" dxfId="26" priority="20" operator="equal">
      <formula>"N/A"</formula>
    </cfRule>
  </conditionalFormatting>
  <conditionalFormatting sqref="K6:K12">
    <cfRule type="expression" dxfId="25" priority="17">
      <formula>$J6="Log Issues"</formula>
    </cfRule>
  </conditionalFormatting>
  <conditionalFormatting sqref="N6:N12">
    <cfRule type="expression" dxfId="24" priority="16">
      <formula>$M6="Log Issues"</formula>
    </cfRule>
  </conditionalFormatting>
  <conditionalFormatting sqref="G9">
    <cfRule type="containsText" dxfId="23" priority="15" operator="containsText" text="New Tag Required">
      <formula>NOT(ISERROR(SEARCH("New Tag Required",G9)))</formula>
    </cfRule>
  </conditionalFormatting>
  <conditionalFormatting sqref="H9">
    <cfRule type="containsText" dxfId="22" priority="14" operator="containsText" text="New Sign Required">
      <formula>NOT(ISERROR(SEARCH("New Sign Required",H9)))</formula>
    </cfRule>
  </conditionalFormatting>
  <conditionalFormatting sqref="G9">
    <cfRule type="containsText" dxfId="21" priority="13" operator="containsText" text="Action Required">
      <formula>NOT(ISERROR(SEARCH("Action Required",G9)))</formula>
    </cfRule>
  </conditionalFormatting>
  <conditionalFormatting sqref="H9">
    <cfRule type="containsText" dxfId="20" priority="12" operator="containsText" text="Action Required">
      <formula>NOT(ISERROR(SEARCH("Action Required",H9)))</formula>
    </cfRule>
  </conditionalFormatting>
  <conditionalFormatting sqref="H1:H1048576">
    <cfRule type="containsText" dxfId="19" priority="10" operator="containsText" text="Remove Old Sign">
      <formula>NOT(ISERROR(SEARCH("Remove Old Sign",H1)))</formula>
    </cfRule>
    <cfRule type="containsText" dxfId="18" priority="11" operator="containsText" text="Move Sign to New Location">
      <formula>NOT(ISERROR(SEARCH("Move Sign to New Location",H1)))</formula>
    </cfRule>
  </conditionalFormatting>
  <conditionalFormatting sqref="G1:G1048576">
    <cfRule type="containsText" dxfId="17" priority="9" operator="containsText" text="Remove Old Tag">
      <formula>NOT(ISERROR(SEARCH("Remove Old Tag",G1)))</formula>
    </cfRule>
  </conditionalFormatting>
  <conditionalFormatting sqref="D8">
    <cfRule type="containsText" dxfId="16" priority="7" operator="containsText" text="Yes">
      <formula>NOT(ISERROR(SEARCH("Yes",D8)))</formula>
    </cfRule>
  </conditionalFormatting>
  <conditionalFormatting sqref="D9">
    <cfRule type="containsText" dxfId="15" priority="6" operator="containsText" text="Yes">
      <formula>NOT(ISERROR(SEARCH("Yes",D9)))</formula>
    </cfRule>
  </conditionalFormatting>
  <conditionalFormatting sqref="D10">
    <cfRule type="containsText" dxfId="14" priority="5" operator="containsText" text="Yes">
      <formula>NOT(ISERROR(SEARCH("Yes",D10)))</formula>
    </cfRule>
  </conditionalFormatting>
  <conditionalFormatting sqref="D11">
    <cfRule type="containsText" dxfId="13" priority="4" operator="containsText" text="Yes">
      <formula>NOT(ISERROR(SEARCH("Yes",D11)))</formula>
    </cfRule>
  </conditionalFormatting>
  <conditionalFormatting sqref="D12">
    <cfRule type="containsText" dxfId="12" priority="3" operator="containsText" text="Yes">
      <formula>NOT(ISERROR(SEARCH("Yes",D12)))</formula>
    </cfRule>
  </conditionalFormatting>
  <dataValidations count="2">
    <dataValidation type="list" allowBlank="1" showInputMessage="1" showErrorMessage="1" sqref="H192:H396">
      <formula1>DoorSignage</formula1>
    </dataValidation>
    <dataValidation type="list" allowBlank="1" showInputMessage="1" showErrorMessage="1" sqref="D6:D6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H27:H191 H24</xm:sqref>
        </x14:dataValidation>
        <x14:dataValidation type="list" allowBlank="1" showInputMessage="1" showErrorMessage="1">
          <x14:formula1>
            <xm:f>Lookup!$A$1:$A$4</xm:f>
          </x14:formula1>
          <xm:sqref>G27:G191 G24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G6:G23</xm:sqref>
        </x14:dataValidation>
        <x14:dataValidation type="list" allowBlank="1" showInputMessage="1" showErrorMessage="1">
          <x14:formula1>
            <xm:f>Lookup!$D$1:$D$10</xm:f>
          </x14:formula1>
          <xm:sqref>H6:H23</xm:sqref>
        </x14:dataValidation>
        <x14:dataValidation type="list" allowBlank="1" showInputMessage="1" showErrorMessage="1">
          <x14:formula1>
            <xm:f>Lookup!$F$1:$F$7</xm:f>
          </x14:formula1>
          <xm:sqref>J6:J23</xm:sqref>
        </x14:dataValidation>
        <x14:dataValidation type="list" allowBlank="1" showInputMessage="1" showErrorMessage="1">
          <x14:formula1>
            <xm:f>Lookup!$F$1:$F$8</xm:f>
          </x14:formula1>
          <xm:sqref>M6:M23</xm:sqref>
        </x14:dataValidation>
        <x14:dataValidation type="list" allowBlank="1" showInputMessage="1">
          <x14:formula1>
            <xm:f>Lookup!$E$1:$E$19</xm:f>
          </x14:formula1>
          <xm:sqref>C6:C191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D11" sqref="D11"/>
    </sheetView>
  </sheetViews>
  <sheetFormatPr defaultColWidth="9.140625" defaultRowHeight="15" x14ac:dyDescent="0.25"/>
  <cols>
    <col min="1" max="1" width="22.42578125" style="48" bestFit="1" customWidth="1"/>
    <col min="2" max="2" width="37" style="48" bestFit="1" customWidth="1"/>
    <col min="3" max="3" width="21.140625" style="41" bestFit="1" customWidth="1"/>
    <col min="4" max="4" width="13.28515625" style="41" bestFit="1" customWidth="1"/>
    <col min="5" max="5" width="29.855468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8633</v>
      </c>
      <c r="C1" s="39"/>
      <c r="D1" s="17" t="s">
        <v>10</v>
      </c>
      <c r="E1" s="40">
        <f>'KD Changes'!G1</f>
        <v>43292</v>
      </c>
    </row>
    <row r="2" spans="1:10" ht="15" customHeight="1" x14ac:dyDescent="0.25">
      <c r="A2" s="43" t="s">
        <v>8</v>
      </c>
      <c r="B2" s="44" t="str">
        <f>VLOOKUP(B1,[1]BuildingList!A:B,2,FALSE)</f>
        <v>UK HealthCare Good Samaritan Hospital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25">
      <c r="A6" s="77" t="s">
        <v>83</v>
      </c>
      <c r="B6" s="78" t="s">
        <v>84</v>
      </c>
      <c r="C6" s="41" t="s">
        <v>64</v>
      </c>
      <c r="D6" s="50">
        <v>1435</v>
      </c>
      <c r="G6" s="29"/>
      <c r="H6" s="29"/>
      <c r="I6" s="41"/>
      <c r="J6" s="41"/>
    </row>
    <row r="7" spans="1:10" x14ac:dyDescent="0.25">
      <c r="A7" s="77" t="s">
        <v>85</v>
      </c>
      <c r="B7" s="78" t="s">
        <v>86</v>
      </c>
      <c r="C7" s="41" t="s">
        <v>64</v>
      </c>
      <c r="D7" s="50">
        <v>505</v>
      </c>
      <c r="G7" s="29"/>
      <c r="H7" s="29"/>
      <c r="I7" s="41"/>
      <c r="J7" s="41"/>
    </row>
    <row r="8" spans="1:10" x14ac:dyDescent="0.25">
      <c r="A8" s="77" t="s">
        <v>87</v>
      </c>
      <c r="B8" s="78" t="s">
        <v>88</v>
      </c>
      <c r="C8" s="41" t="s">
        <v>63</v>
      </c>
      <c r="D8" s="50">
        <v>188</v>
      </c>
      <c r="E8" s="41" t="s">
        <v>97</v>
      </c>
      <c r="F8" s="50"/>
      <c r="G8" s="29"/>
      <c r="H8" s="29"/>
    </row>
    <row r="9" spans="1:10" x14ac:dyDescent="0.25">
      <c r="A9" s="77" t="s">
        <v>89</v>
      </c>
      <c r="B9" s="78" t="s">
        <v>90</v>
      </c>
      <c r="C9" s="41" t="s">
        <v>72</v>
      </c>
      <c r="D9" s="62">
        <v>0</v>
      </c>
      <c r="E9" s="41" t="s">
        <v>97</v>
      </c>
      <c r="F9" s="50"/>
      <c r="G9" s="29"/>
      <c r="H9" s="29"/>
    </row>
    <row r="10" spans="1:10" x14ac:dyDescent="0.25">
      <c r="A10" s="77" t="s">
        <v>91</v>
      </c>
      <c r="B10" s="78" t="s">
        <v>92</v>
      </c>
      <c r="C10" s="41" t="s">
        <v>72</v>
      </c>
      <c r="D10" s="50">
        <v>0</v>
      </c>
      <c r="E10" s="41" t="s">
        <v>97</v>
      </c>
      <c r="F10" s="50"/>
      <c r="G10" s="29"/>
      <c r="H10" s="29"/>
    </row>
    <row r="11" spans="1:10" x14ac:dyDescent="0.25">
      <c r="A11" s="77" t="s">
        <v>99</v>
      </c>
      <c r="B11" s="78" t="s">
        <v>100</v>
      </c>
      <c r="C11" s="41" t="s">
        <v>63</v>
      </c>
      <c r="D11" s="50">
        <v>46</v>
      </c>
      <c r="F11" s="50"/>
      <c r="G11" s="29"/>
      <c r="H11" s="29"/>
    </row>
    <row r="12" spans="1:10" x14ac:dyDescent="0.25">
      <c r="A12" s="77" t="s">
        <v>93</v>
      </c>
      <c r="B12" s="78" t="s">
        <v>94</v>
      </c>
      <c r="D12" s="50">
        <v>240</v>
      </c>
      <c r="E12" s="41" t="s">
        <v>96</v>
      </c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1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3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2018-07-12T15:24:38Z</dcterms:modified>
</cp:coreProperties>
</file>