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863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Changes'!$A$1:$I$21</definedName>
    <definedName name="_xlnm.Print_Area" localSheetId="1">'SAP Changes'!$A$1:$I$29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8" i="1" l="1"/>
  <c r="M9" i="1"/>
  <c r="M10" i="1"/>
  <c r="M11" i="1"/>
  <c r="M12" i="1"/>
  <c r="M13" i="1"/>
  <c r="M14" i="1"/>
  <c r="M18" i="1"/>
  <c r="M16" i="1"/>
  <c r="M19" i="1"/>
  <c r="M20" i="1"/>
  <c r="M21" i="1"/>
  <c r="M22" i="1"/>
  <c r="M23" i="1"/>
  <c r="M24" i="1"/>
  <c r="M25" i="1"/>
  <c r="M6" i="1"/>
  <c r="J8" i="1"/>
  <c r="J9" i="1"/>
  <c r="J10" i="1"/>
  <c r="J11" i="1"/>
  <c r="J12" i="1"/>
  <c r="J13" i="1"/>
  <c r="J14" i="1"/>
  <c r="J18" i="1"/>
  <c r="J16" i="1"/>
  <c r="J19" i="1"/>
  <c r="J20" i="1"/>
  <c r="J21" i="1"/>
  <c r="J22" i="1"/>
  <c r="J23" i="1"/>
  <c r="J24" i="1"/>
  <c r="J25" i="1"/>
  <c r="H28" i="1" l="1"/>
  <c r="G28" i="1"/>
  <c r="M28" i="1" l="1"/>
  <c r="K2" i="1" s="1"/>
  <c r="J2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<sst xmlns="http://schemas.openxmlformats.org/spreadsheetml/2006/main" count="212" uniqueCount="122">
  <si>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</si>
  <si>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</si>
  <si>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</si>
  <si>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</si>
  <si>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</si>
  <si>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</si>
  <si>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</si>
  <si>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</si>
  <si>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</si>
  <si>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</si>
  <si>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</si>
  <si>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</si>
  <si>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</si>
  <si>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</si>
  <si>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</si>
  <si>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</si>
  <si>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</si>
  <si>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</si>
  <si>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</si>
  <si>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</si>
  <si>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</si>
  <si>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</si>
  <si>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</si>
  <si>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</si>
  <si>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</si>
  <si>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</si>
  <si>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</si>
  <si>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</si>
  <si>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</si>
  <si>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</si>
  <si>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</si>
  <si>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</si>
  <si>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</si>
  <si>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</si>
  <si>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</si>
  <si>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</si>
  <si>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</si>
  <si>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</si>
  <si>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</si>
  <si>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</si>
  <si>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</si>
  <si>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</si>
  <si>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</si>
  <si>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</si>
  <si>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</si>
  <si>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</si>
  <si>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</si>
  <si>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</si>
  <si>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</si>
  <si>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</si>
  <si>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</si>
  <si>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</si>
  <si>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</si>
  <si>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</si>
  <si>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</si>
  <si>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</si>
  <si>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</si>
  <si>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</si>
  <si>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</si>
  <si>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</si>
  <si>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</si>
  <si>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</si>
  <si>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</si>
  <si>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</si>
  <si>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</si>
  <si>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</si>
  <si>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</si>
  <si>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</si>
  <si>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</si>
  <si>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</si>
  <si>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</si>
  <si>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</si>
  <si>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</si>
  <si>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8633</t>
  </si>
  <si>
    <t>C-103FF</t>
  </si>
  <si>
    <t>C-103GG</t>
  </si>
  <si>
    <t>C-103HH</t>
  </si>
  <si>
    <t>C-103JJ</t>
  </si>
  <si>
    <t>C-103KK</t>
  </si>
  <si>
    <t>01</t>
  </si>
  <si>
    <t>Security</t>
  </si>
  <si>
    <t>C-103EE</t>
  </si>
  <si>
    <t>Nourishment</t>
  </si>
  <si>
    <t>C-103Y</t>
  </si>
  <si>
    <t>C-103Z</t>
  </si>
  <si>
    <t>C-117A</t>
  </si>
  <si>
    <t>C-113</t>
  </si>
  <si>
    <t>Corridor</t>
  </si>
  <si>
    <t>Care Station</t>
  </si>
  <si>
    <t>Lab</t>
  </si>
  <si>
    <t>Exam</t>
  </si>
  <si>
    <t>Exam Isolation</t>
  </si>
  <si>
    <t>Patient Toilet</t>
  </si>
  <si>
    <t>C-101Z</t>
  </si>
  <si>
    <t>C-115 TMP</t>
  </si>
  <si>
    <t>C-101 TMP</t>
  </si>
  <si>
    <t>LX-8633-01-C101Z</t>
  </si>
  <si>
    <t>SAMARITAN HOSPITAL - Room C101Z</t>
  </si>
  <si>
    <t>LX-8633-01-C103GG</t>
  </si>
  <si>
    <t>SAMARITAN HOSPITAL - Room C103GG</t>
  </si>
  <si>
    <t>move equipment to C103GG</t>
  </si>
  <si>
    <t>LX-8633-01-C115-TMP</t>
  </si>
  <si>
    <t>SAMARITAN HOSPITAL - Room C115-tmp</t>
  </si>
  <si>
    <t>LX-8633-01-C103HH</t>
  </si>
  <si>
    <t>LX-8633-01-C103JJ</t>
  </si>
  <si>
    <t>LX-8633-01-C103KK</t>
  </si>
  <si>
    <t>SAMARITAN HOSPITAL - Room C103HH</t>
  </si>
  <si>
    <t>SAMARITAN HOSPITAL - Room C103JJ</t>
  </si>
  <si>
    <t>SAMARITAN HOSPITAL - Room C103KK</t>
  </si>
  <si>
    <t>move equipment to C103JJ</t>
  </si>
  <si>
    <t>LX-8633-01-C113</t>
  </si>
  <si>
    <t>SAMARITAN HOSPITAL - Room C113</t>
  </si>
  <si>
    <t>move equipment to C103Y</t>
  </si>
  <si>
    <t>SAMARITAN HOSPITAL - Room C103Y</t>
  </si>
  <si>
    <t>LX-8633-01-C103Y</t>
  </si>
  <si>
    <t>LX-8633-01-C117A</t>
  </si>
  <si>
    <t>SAMARITAN HOSPITAL - Room C117A</t>
  </si>
  <si>
    <t>LX-8633-01-C103Z</t>
  </si>
  <si>
    <t>SAMARITAN HOSPITAL - Room C103Z</t>
  </si>
  <si>
    <t>move equipment to C103Z</t>
  </si>
  <si>
    <t>LX-8633-01-C103EE</t>
  </si>
  <si>
    <t>SAMARITAN HOSPITAL - Room C103EE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</si>
</sst>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0691</v>
          </cell>
          <cell r="B360">
            <v>691</v>
          </cell>
          <cell r="C360" t="str">
            <v>143 State St</v>
          </cell>
          <cell r="D360" t="str">
            <v>143 State St</v>
          </cell>
        </row>
        <row r="361">
          <cell r="A361" t="str">
            <v>0694</v>
          </cell>
          <cell r="B361">
            <v>694</v>
          </cell>
          <cell r="C361" t="str">
            <v>112 Conn Terrace</v>
          </cell>
          <cell r="D361" t="str">
            <v>112 Conn Terrace</v>
          </cell>
        </row>
        <row r="362">
          <cell r="A362" t="str">
            <v>0695</v>
          </cell>
          <cell r="B362">
            <v>695</v>
          </cell>
          <cell r="C362" t="str">
            <v>Blue Lot Bus Shelter</v>
          </cell>
          <cell r="D362" t="str">
            <v>Blue Lot Bus Shelter</v>
          </cell>
        </row>
        <row r="363">
          <cell r="A363" t="str">
            <v>0698</v>
          </cell>
          <cell r="B363">
            <v>698</v>
          </cell>
          <cell r="C363" t="str">
            <v>University Inn #1</v>
          </cell>
          <cell r="D363" t="str">
            <v>University Inn #1</v>
          </cell>
        </row>
        <row r="364">
          <cell r="A364" t="str">
            <v>0699</v>
          </cell>
          <cell r="B364">
            <v>699</v>
          </cell>
          <cell r="C364" t="str">
            <v>University Inn #2</v>
          </cell>
          <cell r="D364" t="str">
            <v>University Inn #2</v>
          </cell>
        </row>
        <row r="365">
          <cell r="A365" t="str">
            <v>0703</v>
          </cell>
          <cell r="B365">
            <v>703</v>
          </cell>
          <cell r="C365" t="str">
            <v>Senior Center</v>
          </cell>
          <cell r="D365" t="str">
            <v>Senior Center</v>
          </cell>
        </row>
        <row r="366">
          <cell r="A366">
            <v>1200</v>
          </cell>
          <cell r="B366">
            <v>1200</v>
          </cell>
          <cell r="C366" t="str">
            <v>Electric Substation #1</v>
          </cell>
          <cell r="D366" t="str">
            <v>Electric Substation #1</v>
          </cell>
        </row>
        <row r="367">
          <cell r="A367">
            <v>1201</v>
          </cell>
          <cell r="B367">
            <v>1201</v>
          </cell>
          <cell r="C367" t="str">
            <v>Electric Substation #3</v>
          </cell>
          <cell r="D367" t="str">
            <v>Electric Substation #3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4"/>
  <sheetViews>
    <sheetView tabSelected="1" zoomScale="90" zoomScaleNormal="90" workbookViewId="0">
      <selection activeCell="J21" sqref="J21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5.710937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8" t="s">
        <v>73</v>
      </c>
      <c r="C1" s="78"/>
      <c r="F1" s="68" t="s">
        <v>10</v>
      </c>
      <c r="G1" s="18">
        <v>43004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9" t="str">
        <f>VLOOKUP(B1,BuildingList!A:B,2,FALSE)</f>
        <v>UK HealthCare Good Samaritan Hospital</v>
      </c>
      <c r="C2" s="79"/>
      <c r="F2" s="69" t="s">
        <v>12</v>
      </c>
      <c r="G2" s="22" t="s">
        <v>70</v>
      </c>
      <c r="J2" s="15">
        <f>G28-J28</f>
        <v>8</v>
      </c>
      <c r="K2" s="15">
        <f>H28-M28</f>
        <v>5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95</v>
      </c>
      <c r="B6" s="77" t="s">
        <v>79</v>
      </c>
      <c r="C6" s="42" t="s">
        <v>22</v>
      </c>
      <c r="D6" s="41" t="s">
        <v>5</v>
      </c>
      <c r="E6" s="50">
        <v>1778</v>
      </c>
      <c r="F6" s="50">
        <v>1472</v>
      </c>
      <c r="G6" s="50" t="s">
        <v>2</v>
      </c>
      <c r="H6" s="41" t="s">
        <v>2</v>
      </c>
      <c r="I6" s="42" t="s">
        <v>87</v>
      </c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81</v>
      </c>
      <c r="B7" s="77" t="s">
        <v>79</v>
      </c>
      <c r="C7" s="42" t="s">
        <v>50</v>
      </c>
      <c r="D7" s="41" t="s">
        <v>5</v>
      </c>
      <c r="E7" s="50">
        <v>0</v>
      </c>
      <c r="F7" s="50">
        <v>47</v>
      </c>
      <c r="G7" s="50" t="s">
        <v>3</v>
      </c>
      <c r="H7" s="41" t="s">
        <v>13</v>
      </c>
      <c r="I7" s="42" t="s">
        <v>80</v>
      </c>
      <c r="J7" s="59"/>
      <c r="K7" s="60"/>
      <c r="L7" s="48"/>
      <c r="M7" s="59"/>
      <c r="N7" s="60"/>
      <c r="O7" s="59"/>
    </row>
    <row r="8" spans="1:16" s="41" customFormat="1" x14ac:dyDescent="0.25">
      <c r="A8" s="48" t="s">
        <v>74</v>
      </c>
      <c r="B8" s="48" t="s">
        <v>79</v>
      </c>
      <c r="C8" s="42" t="s">
        <v>30</v>
      </c>
      <c r="D8" s="41" t="s">
        <v>5</v>
      </c>
      <c r="E8" s="50">
        <v>143</v>
      </c>
      <c r="F8" s="50">
        <v>143</v>
      </c>
      <c r="G8" s="50" t="s">
        <v>3</v>
      </c>
      <c r="H8" s="41" t="s">
        <v>18</v>
      </c>
      <c r="I8" s="42" t="s">
        <v>90</v>
      </c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15" customHeight="1" x14ac:dyDescent="0.25">
      <c r="A9" s="48" t="s">
        <v>75</v>
      </c>
      <c r="B9" s="48" t="s">
        <v>79</v>
      </c>
      <c r="C9" s="42" t="s">
        <v>24</v>
      </c>
      <c r="D9" s="41" t="s">
        <v>5</v>
      </c>
      <c r="E9" s="50">
        <v>0</v>
      </c>
      <c r="F9" s="50">
        <v>497</v>
      </c>
      <c r="G9" s="50" t="s">
        <v>3</v>
      </c>
      <c r="H9" s="41" t="s">
        <v>13</v>
      </c>
      <c r="I9" s="42" t="s">
        <v>88</v>
      </c>
      <c r="J9" s="59">
        <f>IF(G9="No Change","N/A",IF(G9="New Tag Required",Lookup!F:F,IF(G9="Remove Old Tag",Lookup!F:F,IF(G9="N/A","N/A",""))))</f>
        <v>0</v>
      </c>
      <c r="K9" s="60"/>
      <c r="L9" s="48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48" t="s">
        <v>76</v>
      </c>
      <c r="B10" s="48" t="s">
        <v>79</v>
      </c>
      <c r="C10" s="42" t="s">
        <v>24</v>
      </c>
      <c r="D10" s="41" t="s">
        <v>5</v>
      </c>
      <c r="E10" s="62">
        <v>0</v>
      </c>
      <c r="F10" s="62">
        <v>67</v>
      </c>
      <c r="G10" s="50" t="s">
        <v>3</v>
      </c>
      <c r="H10" s="41" t="s">
        <v>18</v>
      </c>
      <c r="I10" s="42" t="s">
        <v>89</v>
      </c>
      <c r="J10" s="59">
        <f>IF(G10="No Change","N/A",IF(G10="New Tag Required",Lookup!F:F,IF(G10="Remove Old Tag",Lookup!F:F,IF(G10="N/A","N/A",""))))</f>
        <v>0</v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48" t="s">
        <v>77</v>
      </c>
      <c r="B11" s="48" t="s">
        <v>79</v>
      </c>
      <c r="C11" s="42" t="s">
        <v>24</v>
      </c>
      <c r="D11" s="41" t="s">
        <v>5</v>
      </c>
      <c r="E11" s="50">
        <v>0</v>
      </c>
      <c r="F11" s="50">
        <v>123</v>
      </c>
      <c r="G11" s="50" t="s">
        <v>3</v>
      </c>
      <c r="H11" s="41" t="s">
        <v>18</v>
      </c>
      <c r="I11" s="42" t="s">
        <v>90</v>
      </c>
      <c r="J11" s="59">
        <f>IF(G11="No Change","N/A",IF(G11="New Tag Required",Lookup!F:F,IF(G11="Remove Old Tag",Lookup!F:F,IF(G11="N/A","N/A",""))))</f>
        <v>0</v>
      </c>
      <c r="K11" s="60"/>
      <c r="L11" s="61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48" t="s">
        <v>78</v>
      </c>
      <c r="B12" s="48" t="s">
        <v>79</v>
      </c>
      <c r="C12" s="42" t="s">
        <v>50</v>
      </c>
      <c r="D12" s="41" t="s">
        <v>5</v>
      </c>
      <c r="E12" s="50">
        <v>0</v>
      </c>
      <c r="F12" s="50">
        <v>49</v>
      </c>
      <c r="G12" s="50" t="s">
        <v>3</v>
      </c>
      <c r="H12" s="41" t="s">
        <v>13</v>
      </c>
      <c r="I12" s="42" t="s">
        <v>82</v>
      </c>
      <c r="J12" s="59">
        <f>IF(G12="No Change","N/A",IF(G12="New Tag Required",Lookup!F:F,IF(G12="Remove Old Tag",Lookup!F:F,IF(G12="N/A","N/A",""))))</f>
        <v>0</v>
      </c>
      <c r="K12" s="60"/>
      <c r="L12" s="63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x14ac:dyDescent="0.25">
      <c r="A13" s="63" t="s">
        <v>83</v>
      </c>
      <c r="B13" s="77" t="s">
        <v>79</v>
      </c>
      <c r="C13" s="42" t="s">
        <v>50</v>
      </c>
      <c r="D13" s="41" t="s">
        <v>5</v>
      </c>
      <c r="E13" s="50">
        <v>0</v>
      </c>
      <c r="F13" s="50">
        <v>55</v>
      </c>
      <c r="G13" s="50" t="s">
        <v>3</v>
      </c>
      <c r="H13" s="41" t="s">
        <v>18</v>
      </c>
      <c r="I13" s="42" t="s">
        <v>92</v>
      </c>
      <c r="J13" s="59">
        <f>IF(G13="No Change","N/A",IF(G13="New Tag Required",Lookup!F:F,IF(G13="Remove Old Tag",Lookup!F:F,IF(G13="N/A","N/A",""))))</f>
        <v>0</v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 t="s">
        <v>84</v>
      </c>
      <c r="B14" s="77" t="s">
        <v>79</v>
      </c>
      <c r="C14" s="42" t="s">
        <v>50</v>
      </c>
      <c r="D14" s="41" t="s">
        <v>5</v>
      </c>
      <c r="E14" s="50">
        <v>0</v>
      </c>
      <c r="F14" s="50">
        <v>147</v>
      </c>
      <c r="G14" s="50" t="s">
        <v>3</v>
      </c>
      <c r="H14" s="41" t="s">
        <v>18</v>
      </c>
      <c r="I14" s="42" t="s">
        <v>91</v>
      </c>
      <c r="J14" s="59">
        <f>IF(G14="No Change","N/A",IF(G14="New Tag Required",Lookup!F:F,IF(G14="Remove Old Tag",Lookup!F:F,IF(G14="N/A","N/A",""))))</f>
        <v>0</v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x14ac:dyDescent="0.25">
      <c r="A15" s="48" t="s">
        <v>93</v>
      </c>
      <c r="B15" s="77" t="s">
        <v>79</v>
      </c>
      <c r="C15" s="42" t="s">
        <v>52</v>
      </c>
      <c r="D15" s="41" t="s">
        <v>5</v>
      </c>
      <c r="E15" s="16">
        <v>259</v>
      </c>
      <c r="F15" s="16">
        <v>0</v>
      </c>
      <c r="G15" s="50" t="s">
        <v>53</v>
      </c>
      <c r="H15" s="41" t="s">
        <v>54</v>
      </c>
    </row>
    <row r="16" spans="1:16" s="41" customFormat="1" x14ac:dyDescent="0.25">
      <c r="A16" s="63" t="s">
        <v>86</v>
      </c>
      <c r="B16" s="48" t="s">
        <v>79</v>
      </c>
      <c r="C16" s="42" t="s">
        <v>52</v>
      </c>
      <c r="D16" s="41" t="s">
        <v>5</v>
      </c>
      <c r="E16" s="50">
        <v>55</v>
      </c>
      <c r="F16" s="50">
        <v>0</v>
      </c>
      <c r="G16" s="50" t="s">
        <v>53</v>
      </c>
      <c r="H16" s="41" t="s">
        <v>54</v>
      </c>
      <c r="I16" s="42"/>
      <c r="J16" s="59">
        <f>IF(G16="No Change","N/A",IF(G16="New Tag Required",Lookup!F:F,IF(G16="Remove Old Tag",Lookup!F:F,IF(G16="N/A","N/A",""))))</f>
        <v>0</v>
      </c>
      <c r="K16" s="60"/>
      <c r="L16" s="59"/>
      <c r="M16" s="59">
        <f>IF(H16="No Change","N/A",IF(H16="New Tag Required",Lookup!F:F,IF(H16="Remove Old Sign",Lookup!F:F,IF(H16="N/A","N/A",""))))</f>
        <v>0</v>
      </c>
      <c r="N16" s="60"/>
      <c r="O16" s="59"/>
    </row>
    <row r="17" spans="1:15" s="41" customFormat="1" x14ac:dyDescent="0.25">
      <c r="A17" s="63" t="s">
        <v>94</v>
      </c>
      <c r="B17" s="77" t="s">
        <v>79</v>
      </c>
      <c r="C17" s="42" t="s">
        <v>52</v>
      </c>
      <c r="D17" s="41" t="s">
        <v>5</v>
      </c>
      <c r="E17" s="50">
        <v>186</v>
      </c>
      <c r="F17" s="50">
        <v>0</v>
      </c>
      <c r="G17" s="50" t="s">
        <v>53</v>
      </c>
      <c r="H17" s="41" t="s">
        <v>54</v>
      </c>
      <c r="I17" s="42"/>
      <c r="J17" s="59"/>
      <c r="K17" s="60"/>
      <c r="L17" s="59"/>
      <c r="M17" s="59"/>
      <c r="N17" s="60"/>
      <c r="O17" s="59"/>
    </row>
    <row r="18" spans="1:15" s="41" customFormat="1" x14ac:dyDescent="0.25">
      <c r="A18" s="63" t="s">
        <v>85</v>
      </c>
      <c r="B18" s="48" t="s">
        <v>79</v>
      </c>
      <c r="C18" s="42" t="s">
        <v>52</v>
      </c>
      <c r="D18" s="41" t="s">
        <v>5</v>
      </c>
      <c r="E18" s="50">
        <v>125</v>
      </c>
      <c r="F18" s="50">
        <v>0</v>
      </c>
      <c r="G18" s="50" t="s">
        <v>53</v>
      </c>
      <c r="H18" s="41" t="s">
        <v>54</v>
      </c>
      <c r="I18" s="42"/>
      <c r="J18" s="59">
        <f>IF(G18="No Change","N/A",IF(G18="New Tag Required",Lookup!F:F,IF(G18="Remove Old Tag",Lookup!F:F,IF(G18="N/A","N/A",""))))</f>
        <v>0</v>
      </c>
      <c r="K18" s="60"/>
      <c r="L18" s="63"/>
      <c r="M18" s="59">
        <f>IF(H18="No Change","N/A",IF(H18="New Tag Required",Lookup!F:F,IF(H18="Remove Old Sign",Lookup!F:F,IF(H18="N/A","N/A",""))))</f>
        <v>0</v>
      </c>
      <c r="N18" s="60"/>
      <c r="O18" s="59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49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5"/>
      <c r="M21" s="59" t="str">
        <f>IF(H21="No Change","N/A",IF(H21="New Tag Required",Lookup!F:F,IF(H21="Remove Old Sign",Lookup!F:F,IF(H21="N/A","N/A",""))))</f>
        <v/>
      </c>
      <c r="N21" s="65"/>
    </row>
    <row r="22" spans="1:15" s="41" customFormat="1" x14ac:dyDescent="0.25">
      <c r="A22" s="49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5"/>
      <c r="M22" s="59" t="str">
        <f>IF(H22="No Change","N/A",IF(H22="New Tag Required",Lookup!F:F,IF(H22="Remove Old Sign",Lookup!F:F,IF(H22="N/A","N/A",""))))</f>
        <v/>
      </c>
      <c r="N22" s="65"/>
    </row>
    <row r="23" spans="1:15" x14ac:dyDescent="0.25">
      <c r="A23" s="56"/>
      <c r="C23" s="11"/>
      <c r="E23" s="30"/>
      <c r="F23" s="30"/>
      <c r="G23" s="30"/>
      <c r="J23" s="10" t="str">
        <f>IF(G23="No Change","N/A",IF(G23="New Tag Required",Lookup!F:F,IF(G23="Remove Old Tag",Lookup!F:F,IF(G23="N/A","N/A",""))))</f>
        <v/>
      </c>
      <c r="K23" s="32"/>
      <c r="M23" s="10" t="str">
        <f>IF(H23="No Change","N/A",IF(H23="New Tag Required",Lookup!F:F,IF(H23="Remove Old Sign",Lookup!F:F,IF(H23="N/A","N/A",""))))</f>
        <v/>
      </c>
      <c r="N23" s="32"/>
    </row>
    <row r="24" spans="1:15" x14ac:dyDescent="0.25">
      <c r="A24" s="56"/>
      <c r="C24" s="11"/>
      <c r="E24" s="30"/>
      <c r="F24" s="30"/>
      <c r="G24" s="30"/>
      <c r="J24" s="10" t="str">
        <f>IF(G24="No Change","N/A",IF(G24="New Tag Required",Lookup!F:F,IF(G24="Remove Old Tag",Lookup!F:F,IF(G24="N/A","N/A",""))))</f>
        <v/>
      </c>
      <c r="K24" s="32"/>
      <c r="M24" s="10" t="str">
        <f>IF(H24="No Change","N/A",IF(H24="New Tag Required",Lookup!F:F,IF(H24="Remove Old Sign",Lookup!F:F,IF(H24="N/A","N/A",""))))</f>
        <v/>
      </c>
      <c r="N24" s="32"/>
    </row>
    <row r="25" spans="1:15" x14ac:dyDescent="0.25">
      <c r="A25" s="56"/>
      <c r="C25" s="11"/>
      <c r="E25" s="30"/>
      <c r="F25" s="30"/>
      <c r="G25" s="30"/>
      <c r="J25" s="10" t="str">
        <f>IF(G25="No Change","N/A",IF(G25="New Tag Required",Lookup!F:F,IF(G25="Remove Old Tag",Lookup!F:F,IF(G25="N/A","N/A",""))))</f>
        <v/>
      </c>
      <c r="K25" s="32"/>
      <c r="M25" s="10" t="str">
        <f>IF(H25="No Change","N/A",IF(H25="New Tag Required",Lookup!F:F,IF(H25="Remove Old Sign",Lookup!F:F,IF(H25="N/A","N/A",""))))</f>
        <v/>
      </c>
      <c r="N25" s="32"/>
    </row>
    <row r="26" spans="1:15" ht="15.75" thickBot="1" x14ac:dyDescent="0.3">
      <c r="A26" s="56"/>
      <c r="C26" s="11"/>
      <c r="E26" s="30"/>
      <c r="F26" s="30"/>
      <c r="G26" s="30"/>
      <c r="K26" s="32"/>
      <c r="N26" s="32"/>
    </row>
    <row r="27" spans="1:15" ht="45" x14ac:dyDescent="0.25">
      <c r="A27" s="56"/>
      <c r="C27" s="11"/>
      <c r="E27" s="30"/>
      <c r="F27" s="30"/>
      <c r="G27" s="74" t="s">
        <v>45</v>
      </c>
      <c r="H27" s="75" t="s">
        <v>46</v>
      </c>
      <c r="J27" s="76" t="s">
        <v>40</v>
      </c>
      <c r="K27" s="10"/>
      <c r="L27" s="10"/>
      <c r="M27" s="76" t="s">
        <v>41</v>
      </c>
    </row>
    <row r="28" spans="1:15" ht="15.75" thickBot="1" x14ac:dyDescent="0.3">
      <c r="A28" s="56"/>
      <c r="C28" s="11"/>
      <c r="E28" s="30"/>
      <c r="F28" s="30"/>
      <c r="G28" s="14">
        <f>COUNTIF(G6:G27,"New Tag Required")</f>
        <v>8</v>
      </c>
      <c r="H28" s="13">
        <f>COUNTIF(H6:H27,"New Sign Required")</f>
        <v>5</v>
      </c>
      <c r="J28" s="12">
        <f>COUNTIF(J6:J27,"Installed")</f>
        <v>0</v>
      </c>
      <c r="K28" s="10"/>
      <c r="L28" s="10"/>
      <c r="M28" s="12">
        <f>COUNTIF(M6:M27,"Installed")</f>
        <v>0</v>
      </c>
    </row>
    <row r="29" spans="1:15" x14ac:dyDescent="0.25">
      <c r="A29" s="56"/>
      <c r="C29" s="11"/>
      <c r="E29" s="30"/>
      <c r="F29" s="30"/>
      <c r="G29" s="30"/>
    </row>
    <row r="30" spans="1:15" x14ac:dyDescent="0.25">
      <c r="A30" s="56"/>
      <c r="C30" s="11"/>
      <c r="E30" s="30"/>
      <c r="F30" s="30"/>
      <c r="G30" s="30"/>
    </row>
    <row r="31" spans="1:15" x14ac:dyDescent="0.25">
      <c r="A31" s="56"/>
      <c r="C31" s="11"/>
      <c r="E31" s="30"/>
      <c r="F31" s="30"/>
      <c r="G31" s="30"/>
    </row>
    <row r="32" spans="1:15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6"/>
      <c r="C34" s="11"/>
      <c r="E34" s="30"/>
      <c r="F34" s="30"/>
      <c r="G34" s="30"/>
    </row>
    <row r="35" spans="1:7" x14ac:dyDescent="0.25">
      <c r="A35" s="56"/>
      <c r="C35" s="11"/>
      <c r="E35" s="30"/>
      <c r="F35" s="30"/>
      <c r="G35" s="30"/>
    </row>
    <row r="36" spans="1:7" x14ac:dyDescent="0.25">
      <c r="A36" s="57"/>
      <c r="C36" s="11"/>
      <c r="E36" s="30"/>
      <c r="F36" s="33"/>
      <c r="G36" s="30"/>
    </row>
    <row r="37" spans="1:7" x14ac:dyDescent="0.25">
      <c r="A37" s="57"/>
      <c r="C37" s="11"/>
      <c r="E37" s="30"/>
      <c r="F37" s="33"/>
      <c r="G37" s="30"/>
    </row>
    <row r="38" spans="1:7" x14ac:dyDescent="0.25">
      <c r="A38" s="57"/>
      <c r="C38" s="11"/>
      <c r="E38" s="30"/>
      <c r="F38" s="34"/>
      <c r="G38" s="30"/>
    </row>
    <row r="39" spans="1:7" x14ac:dyDescent="0.25">
      <c r="A39" s="56"/>
      <c r="C39" s="11"/>
      <c r="E39" s="30"/>
      <c r="F39" s="33"/>
      <c r="G39" s="30"/>
    </row>
    <row r="40" spans="1:7" x14ac:dyDescent="0.25">
      <c r="A40" s="56"/>
      <c r="C40" s="11"/>
      <c r="E40" s="30"/>
      <c r="F40" s="33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8"/>
      <c r="C44" s="11"/>
      <c r="E44" s="30"/>
      <c r="F44" s="30"/>
      <c r="G44" s="30"/>
    </row>
    <row r="45" spans="1:7" x14ac:dyDescent="0.25">
      <c r="A45" s="58"/>
      <c r="C45" s="11"/>
      <c r="E45" s="30"/>
      <c r="F45" s="31"/>
      <c r="G45" s="30"/>
    </row>
    <row r="46" spans="1:7" x14ac:dyDescent="0.25">
      <c r="A46" s="58"/>
      <c r="C46" s="11"/>
      <c r="E46" s="30"/>
      <c r="F46" s="30"/>
      <c r="G46" s="30"/>
    </row>
    <row r="47" spans="1:7" x14ac:dyDescent="0.25">
      <c r="A47" s="58"/>
      <c r="C47" s="11"/>
      <c r="E47" s="30"/>
      <c r="F47" s="30"/>
      <c r="G47" s="30"/>
    </row>
    <row r="48" spans="1:7" x14ac:dyDescent="0.25">
      <c r="A48" s="56"/>
      <c r="C48" s="11"/>
      <c r="E48" s="30"/>
      <c r="F48" s="30"/>
      <c r="G48" s="30"/>
    </row>
    <row r="49" spans="1:3" x14ac:dyDescent="0.25">
      <c r="A49" s="56"/>
      <c r="C49" s="11"/>
    </row>
    <row r="50" spans="1:3" x14ac:dyDescent="0.25">
      <c r="C50" s="11"/>
    </row>
    <row r="51" spans="1:3" x14ac:dyDescent="0.25">
      <c r="C51" s="11"/>
    </row>
    <row r="52" spans="1:3" x14ac:dyDescent="0.25">
      <c r="C52" s="11"/>
    </row>
    <row r="53" spans="1:3" x14ac:dyDescent="0.25">
      <c r="C53" s="11"/>
    </row>
    <row r="54" spans="1:3" x14ac:dyDescent="0.25">
      <c r="C54" s="11"/>
    </row>
    <row r="55" spans="1:3" x14ac:dyDescent="0.25">
      <c r="C55" s="11"/>
    </row>
    <row r="56" spans="1:3" x14ac:dyDescent="0.25">
      <c r="C56" s="11"/>
    </row>
    <row r="57" spans="1:3" x14ac:dyDescent="0.25">
      <c r="C57" s="11"/>
    </row>
    <row r="58" spans="1:3" x14ac:dyDescent="0.25">
      <c r="C58" s="11"/>
    </row>
    <row r="59" spans="1:3" x14ac:dyDescent="0.25">
      <c r="C59" s="11"/>
    </row>
    <row r="60" spans="1:3" x14ac:dyDescent="0.25">
      <c r="C60" s="11"/>
    </row>
    <row r="61" spans="1:3" x14ac:dyDescent="0.25">
      <c r="C61" s="11"/>
    </row>
    <row r="62" spans="1:3" x14ac:dyDescent="0.25">
      <c r="C62" s="11"/>
    </row>
    <row r="63" spans="1:3" x14ac:dyDescent="0.25">
      <c r="C63" s="11"/>
    </row>
    <row r="64" spans="1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194" spans="3:3" x14ac:dyDescent="0.25">
      <c r="C194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3:G47 G16:G26">
    <cfRule type="containsText" dxfId="80" priority="161" operator="containsText" text="New Tag Required">
      <formula>NOT(ISERROR(SEARCH("New Tag Required",G16)))</formula>
    </cfRule>
  </conditionalFormatting>
  <conditionalFormatting sqref="D6:D7 D16 D19:D93">
    <cfRule type="containsText" dxfId="79" priority="160" operator="containsText" text="Yes">
      <formula>NOT(ISERROR(SEARCH("Yes",D6)))</formula>
    </cfRule>
  </conditionalFormatting>
  <conditionalFormatting sqref="H33:H93 H194:H415 H16:H26">
    <cfRule type="containsText" dxfId="78" priority="148" operator="containsText" text="New Sign Required">
      <formula>NOT(ISERROR(SEARCH("New Sign Required",H16)))</formula>
    </cfRule>
  </conditionalFormatting>
  <conditionalFormatting sqref="G33:G93 G16:H26">
    <cfRule type="containsText" dxfId="77" priority="147" operator="containsText" text="Action Required">
      <formula>NOT(ISERROR(SEARCH("Action Required",G16)))</formula>
    </cfRule>
  </conditionalFormatting>
  <conditionalFormatting sqref="H33:H93">
    <cfRule type="containsText" dxfId="76" priority="146" operator="containsText" text="Action Required">
      <formula>NOT(ISERROR(SEARCH("Action Required",H33)))</formula>
    </cfRule>
  </conditionalFormatting>
  <conditionalFormatting sqref="G6:G7 G11:G12 G29:G32">
    <cfRule type="containsText" dxfId="75" priority="88" operator="containsText" text="New Tag Required">
      <formula>NOT(ISERROR(SEARCH("New Tag Required",G6)))</formula>
    </cfRule>
  </conditionalFormatting>
  <conditionalFormatting sqref="H6:H7 H11:H12 H29:H32">
    <cfRule type="containsText" dxfId="74" priority="86" operator="containsText" text="New Sign Required">
      <formula>NOT(ISERROR(SEARCH("New Sign Required",H6)))</formula>
    </cfRule>
  </conditionalFormatting>
  <conditionalFormatting sqref="G6:G7 G11:G12 G29:G32">
    <cfRule type="containsText" dxfId="73" priority="85" operator="containsText" text="Action Required">
      <formula>NOT(ISERROR(SEARCH("Action Required",G6)))</formula>
    </cfRule>
  </conditionalFormatting>
  <conditionalFormatting sqref="H6:H7 H11:H12 H29:H32">
    <cfRule type="containsText" dxfId="72" priority="84" operator="containsText" text="Action Required">
      <formula>NOT(ISERROR(SEARCH("Action Required",H6)))</formula>
    </cfRule>
  </conditionalFormatting>
  <conditionalFormatting sqref="G6:G7">
    <cfRule type="containsText" dxfId="71" priority="83" operator="containsText" text="New Tag Required">
      <formula>NOT(ISERROR(SEARCH("New Tag Required",G6)))</formula>
    </cfRule>
  </conditionalFormatting>
  <conditionalFormatting sqref="D6:D7">
    <cfRule type="containsText" dxfId="70" priority="82" operator="containsText" text="Yes">
      <formula>NOT(ISERROR(SEARCH("Yes",D6)))</formula>
    </cfRule>
  </conditionalFormatting>
  <conditionalFormatting sqref="G6:G7">
    <cfRule type="containsText" dxfId="69" priority="81" operator="containsText" text="Action Required">
      <formula>NOT(ISERROR(SEARCH("Action Required",G6)))</formula>
    </cfRule>
  </conditionalFormatting>
  <conditionalFormatting sqref="D94:D193">
    <cfRule type="containsText" dxfId="68" priority="80" operator="containsText" text="Yes">
      <formula>NOT(ISERROR(SEARCH("Yes",D94)))</formula>
    </cfRule>
  </conditionalFormatting>
  <conditionalFormatting sqref="H94:H193">
    <cfRule type="containsText" dxfId="67" priority="79" operator="containsText" text="New Sign Required">
      <formula>NOT(ISERROR(SEARCH("New Sign Required",H94)))</formula>
    </cfRule>
  </conditionalFormatting>
  <conditionalFormatting sqref="G94:G193">
    <cfRule type="containsText" dxfId="66" priority="78" operator="containsText" text="Action Required">
      <formula>NOT(ISERROR(SEARCH("Action Required",G94)))</formula>
    </cfRule>
  </conditionalFormatting>
  <conditionalFormatting sqref="H94:H193">
    <cfRule type="containsText" dxfId="65" priority="77" operator="containsText" text="Action Required">
      <formula>NOT(ISERROR(SEARCH("Action Required",H94)))</formula>
    </cfRule>
  </conditionalFormatting>
  <conditionalFormatting sqref="D8">
    <cfRule type="containsText" dxfId="64" priority="63" operator="containsText" text="Yes">
      <formula>NOT(ISERROR(SEARCH("Yes",D8)))</formula>
    </cfRule>
  </conditionalFormatting>
  <conditionalFormatting sqref="G8">
    <cfRule type="containsText" dxfId="63" priority="62" operator="containsText" text="New Tag Required">
      <formula>NOT(ISERROR(SEARCH("New Tag Required",G8)))</formula>
    </cfRule>
  </conditionalFormatting>
  <conditionalFormatting sqref="H8">
    <cfRule type="containsText" dxfId="62" priority="61" operator="containsText" text="New Sign Required">
      <formula>NOT(ISERROR(SEARCH("New Sign Required",H8)))</formula>
    </cfRule>
  </conditionalFormatting>
  <conditionalFormatting sqref="G8">
    <cfRule type="containsText" dxfId="61" priority="60" operator="containsText" text="Action Required">
      <formula>NOT(ISERROR(SEARCH("Action Required",G8)))</formula>
    </cfRule>
  </conditionalFormatting>
  <conditionalFormatting sqref="H8">
    <cfRule type="containsText" dxfId="60" priority="59" operator="containsText" text="Action Required">
      <formula>NOT(ISERROR(SEARCH("Action Required",H8)))</formula>
    </cfRule>
  </conditionalFormatting>
  <conditionalFormatting sqref="G9">
    <cfRule type="containsText" dxfId="59" priority="58" operator="containsText" text="New Tag Required">
      <formula>NOT(ISERROR(SEARCH("New Tag Required",G9)))</formula>
    </cfRule>
  </conditionalFormatting>
  <conditionalFormatting sqref="H9">
    <cfRule type="containsText" dxfId="58" priority="57" operator="containsText" text="New Sign Required">
      <formula>NOT(ISERROR(SEARCH("New Sign Required",H9)))</formula>
    </cfRule>
  </conditionalFormatting>
  <conditionalFormatting sqref="G9">
    <cfRule type="containsText" dxfId="57" priority="56" operator="containsText" text="Action Required">
      <formula>NOT(ISERROR(SEARCH("Action Required",G9)))</formula>
    </cfRule>
  </conditionalFormatting>
  <conditionalFormatting sqref="H9">
    <cfRule type="containsText" dxfId="56" priority="55" operator="containsText" text="Action Required">
      <formula>NOT(ISERROR(SEARCH("Action Required",H9)))</formula>
    </cfRule>
  </conditionalFormatting>
  <conditionalFormatting sqref="J2:N2">
    <cfRule type="cellIs" dxfId="55" priority="54" operator="notEqual">
      <formula>0</formula>
    </cfRule>
  </conditionalFormatting>
  <conditionalFormatting sqref="J6:J14 J16:J25">
    <cfRule type="cellIs" dxfId="54" priority="53" operator="equal">
      <formula>0</formula>
    </cfRule>
  </conditionalFormatting>
  <conditionalFormatting sqref="M6:M14 M16:M25">
    <cfRule type="cellIs" dxfId="53" priority="52" operator="equal">
      <formula>0</formula>
    </cfRule>
  </conditionalFormatting>
  <conditionalFormatting sqref="J6:J14 J16:J25 M6:M14 M16:M25">
    <cfRule type="cellIs" dxfId="52" priority="49" operator="equal">
      <formula>"In Progress"</formula>
    </cfRule>
    <cfRule type="cellIs" dxfId="51" priority="50" operator="equal">
      <formula>"Log Issues"</formula>
    </cfRule>
    <cfRule type="cellIs" dxfId="50" priority="51" operator="equal">
      <formula>"N/A"</formula>
    </cfRule>
  </conditionalFormatting>
  <conditionalFormatting sqref="K16:L17 K6:K14 K18">
    <cfRule type="expression" dxfId="49" priority="48">
      <formula>$J6="Log Issues"</formula>
    </cfRule>
  </conditionalFormatting>
  <conditionalFormatting sqref="N6:N14 N16:N18">
    <cfRule type="expression" dxfId="48" priority="47">
      <formula>$M6="Log Issues"</formula>
    </cfRule>
  </conditionalFormatting>
  <conditionalFormatting sqref="G10">
    <cfRule type="containsText" dxfId="47" priority="46" operator="containsText" text="New Tag Required">
      <formula>NOT(ISERROR(SEARCH("New Tag Required",G10)))</formula>
    </cfRule>
  </conditionalFormatting>
  <conditionalFormatting sqref="H10">
    <cfRule type="containsText" dxfId="46" priority="45" operator="containsText" text="New Sign Required">
      <formula>NOT(ISERROR(SEARCH("New Sign Required",H10)))</formula>
    </cfRule>
  </conditionalFormatting>
  <conditionalFormatting sqref="G10">
    <cfRule type="containsText" dxfId="45" priority="44" operator="containsText" text="Action Required">
      <formula>NOT(ISERROR(SEARCH("Action Required",G10)))</formula>
    </cfRule>
  </conditionalFormatting>
  <conditionalFormatting sqref="H10">
    <cfRule type="containsText" dxfId="44" priority="43" operator="containsText" text="Action Required">
      <formula>NOT(ISERROR(SEARCH("Action Required",H10)))</formula>
    </cfRule>
  </conditionalFormatting>
  <conditionalFormatting sqref="H1:H12 H16:H1048576">
    <cfRule type="containsText" dxfId="43" priority="41" operator="containsText" text="Remove Old Sign">
      <formula>NOT(ISERROR(SEARCH("Remove Old Sign",H1)))</formula>
    </cfRule>
    <cfRule type="containsText" dxfId="42" priority="42" operator="containsText" text="Move Sign to New Location">
      <formula>NOT(ISERROR(SEARCH("Move Sign to New Location",H1)))</formula>
    </cfRule>
  </conditionalFormatting>
  <conditionalFormatting sqref="G1:G12 G16:G1048576">
    <cfRule type="containsText" dxfId="41" priority="40" operator="containsText" text="Remove Old Tag">
      <formula>NOT(ISERROR(SEARCH("Remove Old Tag",G1)))</formula>
    </cfRule>
  </conditionalFormatting>
  <conditionalFormatting sqref="D18">
    <cfRule type="containsText" dxfId="40" priority="32" operator="containsText" text="Yes">
      <formula>NOT(ISERROR(SEARCH("Yes",D18)))</formula>
    </cfRule>
  </conditionalFormatting>
  <conditionalFormatting sqref="D9">
    <cfRule type="containsText" dxfId="39" priority="38" operator="containsText" text="Yes">
      <formula>NOT(ISERROR(SEARCH("Yes",D9)))</formula>
    </cfRule>
  </conditionalFormatting>
  <conditionalFormatting sqref="D10">
    <cfRule type="containsText" dxfId="38" priority="37" operator="containsText" text="Yes">
      <formula>NOT(ISERROR(SEARCH("Yes",D10)))</formula>
    </cfRule>
  </conditionalFormatting>
  <conditionalFormatting sqref="D11">
    <cfRule type="containsText" dxfId="37" priority="36" operator="containsText" text="Yes">
      <formula>NOT(ISERROR(SEARCH("Yes",D11)))</formula>
    </cfRule>
  </conditionalFormatting>
  <conditionalFormatting sqref="D12">
    <cfRule type="containsText" dxfId="36" priority="35" operator="containsText" text="Yes">
      <formula>NOT(ISERROR(SEARCH("Yes",D12)))</formula>
    </cfRule>
  </conditionalFormatting>
  <conditionalFormatting sqref="D13">
    <cfRule type="containsText" dxfId="35" priority="31" operator="containsText" text="Yes">
      <formula>NOT(ISERROR(SEARCH("Yes",D13)))</formula>
    </cfRule>
  </conditionalFormatting>
  <conditionalFormatting sqref="D14">
    <cfRule type="containsText" dxfId="34" priority="30" operator="containsText" text="Yes">
      <formula>NOT(ISERROR(SEARCH("Yes",D14)))</formula>
    </cfRule>
  </conditionalFormatting>
  <conditionalFormatting sqref="G14">
    <cfRule type="containsText" dxfId="33" priority="15" operator="containsText" text="New Tag Required">
      <formula>NOT(ISERROR(SEARCH("New Tag Required",G14)))</formula>
    </cfRule>
  </conditionalFormatting>
  <conditionalFormatting sqref="H14">
    <cfRule type="containsText" dxfId="32" priority="14" operator="containsText" text="New Sign Required">
      <formula>NOT(ISERROR(SEARCH("New Sign Required",H14)))</formula>
    </cfRule>
  </conditionalFormatting>
  <conditionalFormatting sqref="G14">
    <cfRule type="containsText" dxfId="31" priority="13" operator="containsText" text="Action Required">
      <formula>NOT(ISERROR(SEARCH("Action Required",G14)))</formula>
    </cfRule>
  </conditionalFormatting>
  <conditionalFormatting sqref="H14">
    <cfRule type="containsText" dxfId="30" priority="12" operator="containsText" text="Action Required">
      <formula>NOT(ISERROR(SEARCH("Action Required",H14)))</formula>
    </cfRule>
  </conditionalFormatting>
  <conditionalFormatting sqref="H14">
    <cfRule type="containsText" dxfId="29" priority="10" operator="containsText" text="Remove Old Sign">
      <formula>NOT(ISERROR(SEARCH("Remove Old Sign",H14)))</formula>
    </cfRule>
    <cfRule type="containsText" dxfId="28" priority="11" operator="containsText" text="Move Sign to New Location">
      <formula>NOT(ISERROR(SEARCH("Move Sign to New Location",H14)))</formula>
    </cfRule>
  </conditionalFormatting>
  <conditionalFormatting sqref="G14">
    <cfRule type="containsText" dxfId="27" priority="9" operator="containsText" text="Remove Old Tag">
      <formula>NOT(ISERROR(SEARCH("Remove Old Tag",G14)))</formula>
    </cfRule>
  </conditionalFormatting>
  <conditionalFormatting sqref="G13">
    <cfRule type="containsText" dxfId="26" priority="22" operator="containsText" text="New Tag Required">
      <formula>NOT(ISERROR(SEARCH("New Tag Required",G13)))</formula>
    </cfRule>
  </conditionalFormatting>
  <conditionalFormatting sqref="H13">
    <cfRule type="containsText" dxfId="25" priority="21" operator="containsText" text="New Sign Required">
      <formula>NOT(ISERROR(SEARCH("New Sign Required",H13)))</formula>
    </cfRule>
  </conditionalFormatting>
  <conditionalFormatting sqref="G13">
    <cfRule type="containsText" dxfId="24" priority="20" operator="containsText" text="Action Required">
      <formula>NOT(ISERROR(SEARCH("Action Required",G13)))</formula>
    </cfRule>
  </conditionalFormatting>
  <conditionalFormatting sqref="H13">
    <cfRule type="containsText" dxfId="23" priority="19" operator="containsText" text="Action Required">
      <formula>NOT(ISERROR(SEARCH("Action Required",H13)))</formula>
    </cfRule>
  </conditionalFormatting>
  <conditionalFormatting sqref="H13">
    <cfRule type="containsText" dxfId="22" priority="17" operator="containsText" text="Remove Old Sign">
      <formula>NOT(ISERROR(SEARCH("Remove Old Sign",H13)))</formula>
    </cfRule>
    <cfRule type="containsText" dxfId="21" priority="18" operator="containsText" text="Move Sign to New Location">
      <formula>NOT(ISERROR(SEARCH("Move Sign to New Location",H13)))</formula>
    </cfRule>
  </conditionalFormatting>
  <conditionalFormatting sqref="G13">
    <cfRule type="containsText" dxfId="20" priority="16" operator="containsText" text="Remove Old Tag">
      <formula>NOT(ISERROR(SEARCH("Remove Old Tag",G13)))</formula>
    </cfRule>
  </conditionalFormatting>
  <conditionalFormatting sqref="G15">
    <cfRule type="containsText" dxfId="19" priority="8" operator="containsText" text="New Tag Required">
      <formula>NOT(ISERROR(SEARCH("New Tag Required",G15)))</formula>
    </cfRule>
  </conditionalFormatting>
  <conditionalFormatting sqref="H15">
    <cfRule type="containsText" dxfId="18" priority="7" operator="containsText" text="New Sign Required">
      <formula>NOT(ISERROR(SEARCH("New Sign Required",H15)))</formula>
    </cfRule>
  </conditionalFormatting>
  <conditionalFormatting sqref="G15:H15">
    <cfRule type="containsText" dxfId="17" priority="6" operator="containsText" text="Action Required">
      <formula>NOT(ISERROR(SEARCH("Action Required",G15)))</formula>
    </cfRule>
  </conditionalFormatting>
  <conditionalFormatting sqref="H15">
    <cfRule type="containsText" dxfId="16" priority="4" operator="containsText" text="Remove Old Sign">
      <formula>NOT(ISERROR(SEARCH("Remove Old Sign",H15)))</formula>
    </cfRule>
    <cfRule type="containsText" dxfId="15" priority="5" operator="containsText" text="Move Sign to New Location">
      <formula>NOT(ISERROR(SEARCH("Move Sign to New Location",H15)))</formula>
    </cfRule>
  </conditionalFormatting>
  <conditionalFormatting sqref="G15">
    <cfRule type="containsText" dxfId="14" priority="3" operator="containsText" text="Remove Old Tag">
      <formula>NOT(ISERROR(SEARCH("Remove Old Tag",G15)))</formula>
    </cfRule>
  </conditionalFormatting>
  <conditionalFormatting sqref="D15">
    <cfRule type="containsText" dxfId="13" priority="2" operator="containsText" text="Yes">
      <formula>NOT(ISERROR(SEARCH("Yes",D15)))</formula>
    </cfRule>
  </conditionalFormatting>
  <conditionalFormatting sqref="D17">
    <cfRule type="containsText" dxfId="12" priority="1" operator="containsText" text="Yes">
      <formula>NOT(ISERROR(SEARCH("Yes",D17)))</formula>
    </cfRule>
  </conditionalFormatting>
  <dataValidations count="2">
    <dataValidation type="list" allowBlank="1" showInputMessage="1" showErrorMessage="1" sqref="H194:H398">
      <formula1>DoorSignage</formula1>
    </dataValidation>
    <dataValidation type="list" allowBlank="1" showInputMessage="1" showErrorMessage="1" sqref="D6:D14 D16:D6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H29:H193 H26</xm:sqref>
        </x14:dataValidation>
        <x14:dataValidation type="list" allowBlank="1" showInputMessage="1" showErrorMessage="1">
          <x14:formula1>
            <xm:f>Lookup!$A$1:$A$4</xm:f>
          </x14:formula1>
          <xm:sqref>G29:G193 G26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G6:G14 G16:G25</xm:sqref>
        </x14:dataValidation>
        <x14:dataValidation type="list" allowBlank="1" showInputMessage="1" showErrorMessage="1">
          <x14:formula1>
            <xm:f>Lookup!$D$1:$D$10</xm:f>
          </x14:formula1>
          <xm:sqref>H6:H14 H16:H25</xm:sqref>
        </x14:dataValidation>
        <x14:dataValidation type="list" allowBlank="1" showInputMessage="1" showErrorMessage="1">
          <x14:formula1>
            <xm:f>Lookup!$F$1:$F$7</xm:f>
          </x14:formula1>
          <xm:sqref>J6:J14 J16:J25</xm:sqref>
        </x14:dataValidation>
        <x14:dataValidation type="list" allowBlank="1" showInputMessage="1" showErrorMessage="1">
          <x14:formula1>
            <xm:f>Lookup!$F$1:$F$8</xm:f>
          </x14:formula1>
          <xm:sqref>M6:M14 M16:M25</xm:sqref>
        </x14:dataValidation>
        <x14:dataValidation type="list" allowBlank="1" showInputMessage="1">
          <x14:formula1>
            <xm:f>Lookup!$E$1:$E$19</xm:f>
          </x14:formula1>
          <xm:sqref>C6:C14 C16:C193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O6:O14 O16:O18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zoomScale="90" zoomScaleNormal="90" workbookViewId="0">
      <selection activeCell="B16" sqref="B16"/>
    </sheetView>
  </sheetViews>
  <sheetFormatPr defaultColWidth="9.140625" defaultRowHeight="15" x14ac:dyDescent="0.25"/>
  <cols>
    <col min="1" max="1" width="22.42578125" style="48" bestFit="1" customWidth="1"/>
    <col min="2" max="2" width="37" style="48" bestFit="1" customWidth="1"/>
    <col min="3" max="3" width="24" style="41" customWidth="1"/>
    <col min="4" max="4" width="14.28515625" style="41" bestFit="1" customWidth="1"/>
    <col min="5" max="5" width="26.28515625" style="41" bestFit="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8633</v>
      </c>
      <c r="C1" s="39"/>
      <c r="D1" s="17" t="s">
        <v>10</v>
      </c>
      <c r="E1" s="40">
        <f>'KD Changes'!G1</f>
        <v>43004</v>
      </c>
    </row>
    <row r="2" spans="1:10" ht="15" customHeight="1" x14ac:dyDescent="0.25">
      <c r="A2" s="43" t="s">
        <v>8</v>
      </c>
      <c r="B2" s="44" t="str">
        <f>VLOOKUP(B1,[1]BuildingList!A:B,2,FALSE)</f>
        <v>UK HealthCare Good Samaritan Hospital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80" t="s">
        <v>98</v>
      </c>
      <c r="B6" s="81" t="s">
        <v>99</v>
      </c>
      <c r="C6" s="41" t="s">
        <v>63</v>
      </c>
      <c r="G6" s="29"/>
      <c r="H6" s="29"/>
      <c r="I6" s="41"/>
      <c r="J6" s="41"/>
    </row>
    <row r="7" spans="1:10" ht="15" customHeight="1" x14ac:dyDescent="0.25">
      <c r="A7" s="80" t="s">
        <v>96</v>
      </c>
      <c r="B7" s="81" t="s">
        <v>97</v>
      </c>
      <c r="C7" s="41" t="s">
        <v>72</v>
      </c>
      <c r="E7" s="41" t="s">
        <v>100</v>
      </c>
      <c r="G7" s="29"/>
      <c r="H7" s="29"/>
      <c r="I7" s="41"/>
      <c r="J7" s="41"/>
    </row>
    <row r="8" spans="1:10" ht="15" customHeight="1" x14ac:dyDescent="0.25">
      <c r="A8" s="80" t="s">
        <v>103</v>
      </c>
      <c r="B8" s="81" t="s">
        <v>106</v>
      </c>
      <c r="C8" s="41" t="s">
        <v>63</v>
      </c>
      <c r="G8" s="29"/>
      <c r="H8" s="29"/>
      <c r="I8" s="41"/>
      <c r="J8" s="41"/>
    </row>
    <row r="9" spans="1:10" ht="15" customHeight="1" x14ac:dyDescent="0.25">
      <c r="A9" s="80" t="s">
        <v>104</v>
      </c>
      <c r="B9" s="81" t="s">
        <v>107</v>
      </c>
      <c r="C9" s="41" t="s">
        <v>63</v>
      </c>
      <c r="G9" s="29"/>
      <c r="H9" s="29"/>
      <c r="I9" s="41"/>
      <c r="J9" s="41"/>
    </row>
    <row r="10" spans="1:10" ht="15" customHeight="1" x14ac:dyDescent="0.25">
      <c r="A10" s="80" t="s">
        <v>105</v>
      </c>
      <c r="B10" s="81" t="s">
        <v>108</v>
      </c>
      <c r="C10" s="41" t="s">
        <v>63</v>
      </c>
      <c r="G10" s="29"/>
      <c r="H10" s="29"/>
      <c r="I10" s="41"/>
      <c r="J10" s="41"/>
    </row>
    <row r="11" spans="1:10" x14ac:dyDescent="0.25">
      <c r="A11" s="80" t="s">
        <v>101</v>
      </c>
      <c r="B11" s="81" t="s">
        <v>102</v>
      </c>
      <c r="C11" s="41" t="s">
        <v>72</v>
      </c>
      <c r="E11" s="41" t="s">
        <v>109</v>
      </c>
      <c r="F11" s="50"/>
      <c r="G11" s="29"/>
      <c r="H11" s="29"/>
    </row>
    <row r="12" spans="1:10" x14ac:dyDescent="0.25">
      <c r="A12" s="80" t="s">
        <v>114</v>
      </c>
      <c r="B12" s="81" t="s">
        <v>113</v>
      </c>
      <c r="C12" s="41" t="s">
        <v>63</v>
      </c>
      <c r="F12" s="50"/>
      <c r="G12" s="29"/>
      <c r="H12" s="29"/>
    </row>
    <row r="13" spans="1:10" x14ac:dyDescent="0.25">
      <c r="A13" s="80" t="s">
        <v>110</v>
      </c>
      <c r="B13" s="81" t="s">
        <v>111</v>
      </c>
      <c r="C13" s="41" t="s">
        <v>72</v>
      </c>
      <c r="E13" s="41" t="s">
        <v>112</v>
      </c>
      <c r="F13" s="50"/>
      <c r="G13" s="29"/>
      <c r="H13" s="29"/>
    </row>
    <row r="14" spans="1:10" x14ac:dyDescent="0.25">
      <c r="A14" s="80" t="s">
        <v>117</v>
      </c>
      <c r="B14" s="81" t="s">
        <v>118</v>
      </c>
      <c r="C14" s="41" t="s">
        <v>63</v>
      </c>
      <c r="F14" s="50"/>
      <c r="G14" s="29"/>
      <c r="H14" s="29"/>
    </row>
    <row r="15" spans="1:10" x14ac:dyDescent="0.25">
      <c r="A15" s="80" t="s">
        <v>115</v>
      </c>
      <c r="B15" s="81" t="s">
        <v>116</v>
      </c>
      <c r="C15" s="41" t="s">
        <v>72</v>
      </c>
      <c r="E15" s="41" t="s">
        <v>119</v>
      </c>
      <c r="F15" s="50"/>
      <c r="G15" s="29"/>
      <c r="H15" s="29"/>
    </row>
    <row r="16" spans="1:10" x14ac:dyDescent="0.25">
      <c r="A16" s="80" t="s">
        <v>120</v>
      </c>
      <c r="B16" s="81" t="s">
        <v>121</v>
      </c>
      <c r="C16" s="41" t="s">
        <v>63</v>
      </c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1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1"/>
      <c r="B31" s="41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29"/>
      <c r="H39" s="29"/>
    </row>
    <row r="40" spans="1:8" x14ac:dyDescent="0.25">
      <c r="A40" s="49"/>
      <c r="E40" s="50"/>
      <c r="F40" s="50"/>
      <c r="G40" s="50"/>
    </row>
    <row r="41" spans="1:8" x14ac:dyDescent="0.25">
      <c r="A41" s="49"/>
      <c r="E41" s="50"/>
      <c r="F41" s="50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3"/>
      <c r="G43" s="50"/>
    </row>
    <row r="44" spans="1:8" x14ac:dyDescent="0.25">
      <c r="A44" s="52"/>
      <c r="E44" s="50"/>
      <c r="F44" s="54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49"/>
      <c r="E46" s="50"/>
      <c r="F46" s="53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E50" s="50"/>
      <c r="F50" s="50"/>
      <c r="G50" s="50"/>
    </row>
    <row r="51" spans="1:7" x14ac:dyDescent="0.25">
      <c r="A51" s="55"/>
      <c r="C51" s="42"/>
      <c r="E51" s="50"/>
      <c r="F51" s="51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55"/>
      <c r="C53" s="42"/>
      <c r="E53" s="50"/>
      <c r="F53" s="50"/>
      <c r="G53" s="50"/>
    </row>
    <row r="54" spans="1:7" x14ac:dyDescent="0.25">
      <c r="A54" s="49"/>
      <c r="C54" s="42"/>
      <c r="E54" s="50"/>
      <c r="F54" s="50"/>
      <c r="G54" s="50"/>
    </row>
    <row r="55" spans="1:7" x14ac:dyDescent="0.25">
      <c r="A55" s="49"/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83" spans="3:3" x14ac:dyDescent="0.25">
      <c r="C83" s="42"/>
    </row>
    <row r="200" spans="3:3" x14ac:dyDescent="0.25">
      <c r="C200" s="41" t="s">
        <v>29</v>
      </c>
    </row>
  </sheetData>
  <sheetProtection insertRows="0" deleteRows="0" selectLockedCells="1"/>
  <conditionalFormatting sqref="G40:G53">
    <cfRule type="containsText" dxfId="11" priority="16" operator="containsText" text="New Tag Required">
      <formula>NOT(ISERROR(SEARCH("New Tag Required",G40)))</formula>
    </cfRule>
  </conditionalFormatting>
  <conditionalFormatting sqref="D50:D99">
    <cfRule type="containsText" dxfId="10" priority="15" operator="containsText" text="Yes">
      <formula>NOT(ISERROR(SEARCH("Yes",D50)))</formula>
    </cfRule>
  </conditionalFormatting>
  <conditionalFormatting sqref="H40:H99 H200:H421">
    <cfRule type="containsText" dxfId="9" priority="14" operator="containsText" text="New Sign Required">
      <formula>NOT(ISERROR(SEARCH("New Sign Required",H40)))</formula>
    </cfRule>
  </conditionalFormatting>
  <conditionalFormatting sqref="G40:G99">
    <cfRule type="containsText" dxfId="8" priority="13" operator="containsText" text="Action Required">
      <formula>NOT(ISERROR(SEARCH("Action Required",G40)))</formula>
    </cfRule>
  </conditionalFormatting>
  <conditionalFormatting sqref="H40:H99">
    <cfRule type="containsText" dxfId="7" priority="12" operator="containsText" text="Action Required">
      <formula>NOT(ISERROR(SEARCH("Action Required",H40)))</formula>
    </cfRule>
  </conditionalFormatting>
  <conditionalFormatting sqref="D100:D199">
    <cfRule type="containsText" dxfId="6" priority="7" operator="containsText" text="Yes">
      <formula>NOT(ISERROR(SEARCH("Yes",D100)))</formula>
    </cfRule>
  </conditionalFormatting>
  <conditionalFormatting sqref="H100:H199">
    <cfRule type="containsText" dxfId="5" priority="6" operator="containsText" text="New Sign Required">
      <formula>NOT(ISERROR(SEARCH("New Sign Required",H100)))</formula>
    </cfRule>
  </conditionalFormatting>
  <conditionalFormatting sqref="G100:G199">
    <cfRule type="containsText" dxfId="4" priority="5" operator="containsText" text="Action Required">
      <formula>NOT(ISERROR(SEARCH("Action Required",G100)))</formula>
    </cfRule>
  </conditionalFormatting>
  <conditionalFormatting sqref="H100:H199">
    <cfRule type="containsText" dxfId="3" priority="4" operator="containsText" text="Action Required">
      <formula>NOT(ISERROR(SEARCH("Action Required",H100)))</formula>
    </cfRule>
  </conditionalFormatting>
  <conditionalFormatting sqref="H1:H4 H40:H1048576 G5:G39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40:G1048576 G3:G4 E1:E2 F5:F10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0:D74">
      <formula1>YesNo</formula1>
    </dataValidation>
    <dataValidation type="list" allowBlank="1" showInputMessage="1" showErrorMessage="1" sqref="H200:H40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C51:C199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G40:H199</xm:sqref>
        </x14:dataValidation>
        <x14:dataValidation type="list" allowBlank="1" showInputMessage="1" showErrorMessage="1">
          <x14:formula1>
            <xm:f>Lookup!$G$1:$G$5</xm:f>
          </x14:formula1>
          <xm:sqref>C6:C31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2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2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2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2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2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2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2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2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2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2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2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2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2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2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2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2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2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2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2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2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2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2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2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2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2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2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2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2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2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2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2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2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2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2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2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2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2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2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2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2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2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2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2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2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2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2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2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2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2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2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2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2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2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2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2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2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2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2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2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2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2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2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2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2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2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2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2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2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2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2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2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2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2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2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2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2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2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2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2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2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2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2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2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2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2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2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2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2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2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2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2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2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2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2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2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2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2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2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2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2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2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2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2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2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2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2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2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2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2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2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2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2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2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2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2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2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2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2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2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2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2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2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2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2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2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2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2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2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2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2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2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2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2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2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2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2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2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25">
      <c r="A360" s="2" t="str">
        <f>([3]UKBuilding_List!A360)</f>
        <v>0691</v>
      </c>
      <c r="B360" s="3" t="str">
        <f>VLOOKUP(A360,[3]UKBuilding_List!$A$1:$D$376,3,FALSE)</f>
        <v>143 State St</v>
      </c>
      <c r="C360" s="1"/>
    </row>
    <row r="361" spans="1:3" x14ac:dyDescent="0.25">
      <c r="A361" s="2" t="str">
        <f>([3]UKBuilding_List!A361)</f>
        <v>0694</v>
      </c>
      <c r="B361" s="3" t="str">
        <f>VLOOKUP(A361,[3]UKBuilding_List!$A$1:$D$376,3,FALSE)</f>
        <v>112 Conn Terrace</v>
      </c>
      <c r="C361" s="1"/>
    </row>
    <row r="362" spans="1:3" x14ac:dyDescent="0.25">
      <c r="A362" s="2" t="str">
        <f>([3]UKBuilding_List!A362)</f>
        <v>0695</v>
      </c>
      <c r="B362" s="3" t="str">
        <f>VLOOKUP(A362,[3]UKBuilding_List!$A$1:$D$376,3,FALSE)</f>
        <v>Blue Lot Bus Shelter</v>
      </c>
      <c r="C362" s="1"/>
    </row>
    <row r="363" spans="1:3" x14ac:dyDescent="0.25">
      <c r="A363" s="2" t="str">
        <f>([3]UKBuilding_List!A363)</f>
        <v>0698</v>
      </c>
      <c r="B363" s="3" t="str">
        <f>VLOOKUP(A363,[3]UKBuilding_List!$A$1:$D$376,3,FALSE)</f>
        <v>University Inn #1</v>
      </c>
      <c r="C363" s="1"/>
    </row>
    <row r="364" spans="1:3" x14ac:dyDescent="0.25">
      <c r="A364" s="2" t="str">
        <f>([3]UKBuilding_List!A364)</f>
        <v>0699</v>
      </c>
      <c r="B364" s="3" t="str">
        <f>VLOOKUP(A364,[3]UKBuilding_List!$A$1:$D$376,3,FALSE)</f>
        <v>University Inn #2</v>
      </c>
      <c r="C364" s="1"/>
    </row>
    <row r="365" spans="1:3" x14ac:dyDescent="0.25">
      <c r="A365" s="2" t="str">
        <f>([3]UKBuilding_List!A365)</f>
        <v>0703</v>
      </c>
      <c r="B365" s="3" t="str">
        <f>VLOOKUP(A365,[3]UKBuilding_List!$A$1:$D$376,3,FALSE)</f>
        <v>Senior Center</v>
      </c>
      <c r="C365" s="1"/>
    </row>
    <row r="366" spans="1:3" x14ac:dyDescent="0.25">
      <c r="A366" s="2">
        <f>([3]UKBuilding_List!A366)</f>
        <v>1200</v>
      </c>
      <c r="B366" s="3" t="str">
        <f>VLOOKUP(A366,[3]UKBuilding_List!$A$1:$D$376,3,FALSE)</f>
        <v>Electric Substation #1</v>
      </c>
      <c r="C366" s="1"/>
    </row>
    <row r="367" spans="1:3" x14ac:dyDescent="0.25">
      <c r="A367" s="2">
        <f>([3]UKBuilding_List!A367)</f>
        <v>1201</v>
      </c>
      <c r="B367" s="3" t="str">
        <f>VLOOKUP(A367,[3]UKBuilding_List!$A$1:$D$376,3,FALSE)</f>
        <v>Electric Substation #3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9925</v>
      </c>
      <c r="B376" s="3" t="str">
        <f>VLOOKUP(A376,[3]UKBuilding_List!$A$1:$D$376,3,FALSE)</f>
        <v>Alpha Phi Sorority</v>
      </c>
      <c r="C376" s="1"/>
    </row>
    <row r="377" spans="1:3" x14ac:dyDescent="0.25">
      <c r="A377" s="2" t="str">
        <f>([3]UKBuilding_List!A377)</f>
        <v>9983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2017-09-27T19:42:14Z</dcterms:modified>
</cp:coreProperties>
</file>