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8633\"/>
    </mc:Choice>
  </mc:AlternateContent>
  <bookViews>
    <workbookView xWindow="0" yWindow="0" windowWidth="21570" windowHeight="7455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8" i="1" l="1"/>
  <c r="M9" i="1"/>
  <c r="M10" i="1"/>
  <c r="M11" i="1"/>
  <c r="M12" i="1"/>
  <c r="M13" i="1"/>
  <c r="M14" i="1"/>
  <c r="M15" i="1"/>
  <c r="M16" i="1"/>
  <c r="M17" i="1"/>
  <c r="M18" i="1"/>
  <c r="M19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H22" i="1" l="1"/>
  <c r="G22" i="1"/>
  <c r="M22" i="1" l="1"/>
  <c r="K2" i="1" s="1"/>
  <c r="J2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<sst xmlns="http://schemas.openxmlformats.org/spreadsheetml/2006/main" count="147" uniqueCount="97">
  <si>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</si>
  <si>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</si>
  <si>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</si>
  <si>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</si>
  <si>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</si>
  <si>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</si>
  <si>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</si>
  <si>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</si>
  <si>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</si>
  <si>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</si>
  <si>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</si>
  <si>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</si>
  <si>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</si>
  <si>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</si>
  <si>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</si>
  <si>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</si>
  <si>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</si>
  <si>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</si>
  <si>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</si>
  <si>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</si>
  <si>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</si>
  <si>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</si>
  <si>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</si>
  <si>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</si>
  <si>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</si>
  <si>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</si>
  <si>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</si>
  <si>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</si>
  <si>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</si>
  <si>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</si>
  <si>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</si>
  <si>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</si>
  <si>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</si>
  <si>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</si>
  <si>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</si>
  <si>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</si>
  <si>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</si>
  <si>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</si>
  <si>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</si>
  <si>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</si>
  <si>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</si>
  <si>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</si>
  <si>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</si>
  <si>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</si>
  <si>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</si>
  <si>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</si>
  <si>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</si>
  <si>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</si>
  <si>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</si>
  <si>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</si>
  <si>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</si>
  <si>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</si>
  <si>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</si>
  <si>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</si>
  <si>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</si>
  <si>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</si>
  <si>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</si>
  <si>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</si>
  <si>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</si>
  <si>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</si>
  <si>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</si>
  <si>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</si>
  <si>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</si>
  <si>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</si>
  <si>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</si>
  <si>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</si>
  <si>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</si>
  <si>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</si>
  <si>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</si>
  <si>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</si>
  <si>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</si>
  <si>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</si>
  <si>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</si>
  <si>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</si>
  <si>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8633</t>
  </si>
  <si>
    <t>Aaron Newell</t>
  </si>
  <si>
    <t>C-103A</t>
  </si>
  <si>
    <t>Room Label Change: C-117 Changed To C-103A</t>
  </si>
  <si>
    <t>01</t>
  </si>
  <si>
    <t>A-318</t>
  </si>
  <si>
    <t>A-320</t>
  </si>
  <si>
    <t>A-322</t>
  </si>
  <si>
    <t>A-324</t>
  </si>
  <si>
    <t>A-318A</t>
  </si>
  <si>
    <t>03</t>
  </si>
  <si>
    <t>A-324A</t>
  </si>
  <si>
    <t>new door in existing frame</t>
  </si>
  <si>
    <t>new door in new frame</t>
  </si>
  <si>
    <t>new door hardware only</t>
  </si>
  <si>
    <t xml:space="preserve">This is part of the ED phased renovations - Phase 5. </t>
  </si>
  <si>
    <t>LX-8633-01-C103A</t>
  </si>
  <si>
    <t>SAMARITAN HOSPITAL - Room C103A</t>
  </si>
  <si>
    <t>LX-8633-01-C117</t>
  </si>
  <si>
    <t>SAMARITAN HOSPITAL - Room C117</t>
  </si>
  <si>
    <t>Deactivate</t>
  </si>
  <si>
    <t>LX-8633-03-A324A</t>
  </si>
  <si>
    <t>SAMARITAN HOSPITAL - Room A324A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</si>
</sst>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0691</v>
          </cell>
          <cell r="B360">
            <v>691</v>
          </cell>
          <cell r="C360" t="str">
            <v>143 State St</v>
          </cell>
          <cell r="D360" t="str">
            <v>143 State St</v>
          </cell>
        </row>
        <row r="361">
          <cell r="A361" t="str">
            <v>0694</v>
          </cell>
          <cell r="B361">
            <v>694</v>
          </cell>
          <cell r="C361" t="str">
            <v>112 Conn Terrace</v>
          </cell>
          <cell r="D361" t="str">
            <v>112 Conn Terrace</v>
          </cell>
        </row>
        <row r="362">
          <cell r="A362" t="str">
            <v>0695</v>
          </cell>
          <cell r="B362">
            <v>695</v>
          </cell>
          <cell r="C362" t="str">
            <v>Blue Lot Bus Shelter</v>
          </cell>
          <cell r="D362" t="str">
            <v>Blue Lot Bus Shelter</v>
          </cell>
        </row>
        <row r="363">
          <cell r="A363" t="str">
            <v>0698</v>
          </cell>
          <cell r="B363">
            <v>698</v>
          </cell>
          <cell r="C363" t="str">
            <v>University Inn #1</v>
          </cell>
          <cell r="D363" t="str">
            <v>University Inn #1</v>
          </cell>
        </row>
        <row r="364">
          <cell r="A364" t="str">
            <v>0699</v>
          </cell>
          <cell r="B364">
            <v>699</v>
          </cell>
          <cell r="C364" t="str">
            <v>University Inn #2</v>
          </cell>
          <cell r="D364" t="str">
            <v>University Inn #2</v>
          </cell>
        </row>
        <row r="365">
          <cell r="A365" t="str">
            <v>0703</v>
          </cell>
          <cell r="B365">
            <v>703</v>
          </cell>
          <cell r="C365" t="str">
            <v>Senior Center</v>
          </cell>
          <cell r="D365" t="str">
            <v>Senior Center</v>
          </cell>
        </row>
        <row r="366">
          <cell r="A366">
            <v>1200</v>
          </cell>
          <cell r="B366">
            <v>1200</v>
          </cell>
          <cell r="C366" t="str">
            <v>Electric Substation #1</v>
          </cell>
          <cell r="D366" t="str">
            <v>Electric Substation #1</v>
          </cell>
        </row>
        <row r="367">
          <cell r="A367">
            <v>1201</v>
          </cell>
          <cell r="B367">
            <v>1201</v>
          </cell>
          <cell r="C367" t="str">
            <v>Electric Substation #3</v>
          </cell>
          <cell r="D367" t="str">
            <v>Electric Substation #3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5" t="s">
        <v>74</v>
      </c>
      <c r="C1" s="75"/>
      <c r="F1" s="66" t="s">
        <v>10</v>
      </c>
      <c r="G1" s="18">
        <v>42893</v>
      </c>
      <c r="J1" s="68" t="s">
        <v>34</v>
      </c>
      <c r="K1" s="68" t="s">
        <v>35</v>
      </c>
      <c r="L1" s="19"/>
      <c r="M1" s="19"/>
      <c r="N1" s="19"/>
      <c r="O1" s="20" t="s">
        <v>36</v>
      </c>
      <c r="P1" s="21" t="s">
        <v>48</v>
      </c>
    </row>
    <row r="2" spans="1:16" ht="16.5" thickBot="1" x14ac:dyDescent="0.3">
      <c r="A2" s="65" t="s">
        <v>8</v>
      </c>
      <c r="B2" s="76" t="str">
        <f>VLOOKUP(B1,BuildingList!A:B,2,FALSE)</f>
        <v>UK HealthCare Good Samaritan Hospital</v>
      </c>
      <c r="C2" s="76"/>
      <c r="F2" s="67" t="s">
        <v>12</v>
      </c>
      <c r="G2" s="22" t="s">
        <v>75</v>
      </c>
      <c r="J2" s="15">
        <f>G22-J22</f>
        <v>3</v>
      </c>
      <c r="K2" s="15">
        <f>H22-M22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37</v>
      </c>
      <c r="K5" s="71" t="s">
        <v>38</v>
      </c>
      <c r="L5" s="71" t="s">
        <v>39</v>
      </c>
      <c r="M5" s="71" t="s">
        <v>40</v>
      </c>
      <c r="N5" s="71" t="s">
        <v>38</v>
      </c>
      <c r="O5" s="71" t="s">
        <v>39</v>
      </c>
    </row>
    <row r="6" spans="1:16" s="41" customFormat="1" ht="30.75" thickTop="1" x14ac:dyDescent="0.25">
      <c r="A6" s="48" t="s">
        <v>76</v>
      </c>
      <c r="B6" s="48" t="s">
        <v>78</v>
      </c>
      <c r="C6" s="42" t="s">
        <v>77</v>
      </c>
      <c r="D6" s="41" t="s">
        <v>5</v>
      </c>
      <c r="E6" s="50">
        <v>169</v>
      </c>
      <c r="F6" s="50">
        <v>116</v>
      </c>
      <c r="G6" s="50" t="s">
        <v>3</v>
      </c>
      <c r="H6" s="41" t="s">
        <v>18</v>
      </c>
      <c r="I6" s="42" t="s">
        <v>89</v>
      </c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/>
      <c r="K7" s="60"/>
      <c r="L7" s="48"/>
      <c r="M7" s="59"/>
      <c r="N7" s="60"/>
      <c r="O7" s="59"/>
    </row>
    <row r="8" spans="1:16" s="41" customFormat="1" x14ac:dyDescent="0.25">
      <c r="A8" s="48" t="s">
        <v>79</v>
      </c>
      <c r="B8" s="48" t="s">
        <v>84</v>
      </c>
      <c r="C8" s="42" t="s">
        <v>22</v>
      </c>
      <c r="D8" s="41" t="s">
        <v>5</v>
      </c>
      <c r="E8" s="50">
        <v>279</v>
      </c>
      <c r="F8" s="50">
        <v>217</v>
      </c>
      <c r="G8" s="50" t="s">
        <v>2</v>
      </c>
      <c r="H8" s="41" t="s">
        <v>2</v>
      </c>
      <c r="I8" s="42" t="s">
        <v>86</v>
      </c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15" customHeight="1" x14ac:dyDescent="0.25">
      <c r="A9" s="41" t="s">
        <v>83</v>
      </c>
      <c r="B9" s="48" t="s">
        <v>84</v>
      </c>
      <c r="C9" s="42" t="s">
        <v>24</v>
      </c>
      <c r="D9" s="41" t="s">
        <v>5</v>
      </c>
      <c r="E9" s="50">
        <v>0</v>
      </c>
      <c r="F9" s="50">
        <v>43</v>
      </c>
      <c r="G9" s="50" t="s">
        <v>3</v>
      </c>
      <c r="H9" s="41" t="s">
        <v>18</v>
      </c>
      <c r="I9" s="42" t="s">
        <v>87</v>
      </c>
      <c r="J9" s="59">
        <f>IF(G9="No Change","N/A",IF(G9="New Tag Required",Lookup!F:F,IF(G9="Remove Old Tag",Lookup!F:F,IF(G9="N/A","N/A",""))))</f>
        <v>0</v>
      </c>
      <c r="K9" s="60"/>
      <c r="L9" s="48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48" t="s">
        <v>80</v>
      </c>
      <c r="B10" s="48" t="s">
        <v>84</v>
      </c>
      <c r="C10" s="42" t="s">
        <v>30</v>
      </c>
      <c r="D10" s="41" t="s">
        <v>5</v>
      </c>
      <c r="E10" s="50">
        <v>71</v>
      </c>
      <c r="F10" s="50">
        <v>71</v>
      </c>
      <c r="G10" s="50" t="s">
        <v>2</v>
      </c>
      <c r="H10" s="41" t="s">
        <v>2</v>
      </c>
      <c r="I10" s="42" t="s">
        <v>88</v>
      </c>
      <c r="J10" s="59" t="str">
        <f>IF(G10="No Change","N/A",IF(G10="New Tag Required",Lookup!F:F,IF(G10="Remove Old Tag",Lookup!F:F,IF(G10="N/A","N/A",""))))</f>
        <v>N/A</v>
      </c>
      <c r="K10" s="60"/>
      <c r="L10" s="61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1" t="s">
        <v>81</v>
      </c>
      <c r="B11" s="48" t="s">
        <v>84</v>
      </c>
      <c r="C11" s="42" t="s">
        <v>50</v>
      </c>
      <c r="D11" s="41" t="s">
        <v>5</v>
      </c>
      <c r="E11" s="50">
        <v>69</v>
      </c>
      <c r="F11" s="50">
        <v>174</v>
      </c>
      <c r="G11" s="50" t="s">
        <v>3</v>
      </c>
      <c r="H11" s="41" t="s">
        <v>18</v>
      </c>
      <c r="I11" s="42" t="s">
        <v>87</v>
      </c>
      <c r="J11" s="59">
        <f>IF(G11="No Change","N/A",IF(G11="New Tag Required",Lookup!F:F,IF(G11="Remove Old Tag",Lookup!F:F,IF(G11="N/A","N/A",""))))</f>
        <v>0</v>
      </c>
      <c r="K11" s="60"/>
      <c r="L11" s="61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1" t="s">
        <v>82</v>
      </c>
      <c r="B12" s="48" t="s">
        <v>84</v>
      </c>
      <c r="C12" s="42" t="s">
        <v>22</v>
      </c>
      <c r="D12" s="41" t="s">
        <v>5</v>
      </c>
      <c r="E12" s="50">
        <v>312</v>
      </c>
      <c r="F12" s="50">
        <v>290</v>
      </c>
      <c r="G12" s="50" t="s">
        <v>2</v>
      </c>
      <c r="H12" s="41" t="s">
        <v>2</v>
      </c>
      <c r="I12" s="42" t="s">
        <v>86</v>
      </c>
      <c r="J12" s="59" t="str">
        <f>IF(G12="No Change","N/A",IF(G12="New Tag Required",Lookup!F:F,IF(G12="Remove Old Tag",Lookup!F:F,IF(G12="N/A","N/A",""))))</f>
        <v>N/A</v>
      </c>
      <c r="K12" s="60"/>
      <c r="L12" s="62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25">
      <c r="A13" s="62" t="s">
        <v>85</v>
      </c>
      <c r="B13" s="48" t="s">
        <v>84</v>
      </c>
      <c r="C13" s="42" t="s">
        <v>52</v>
      </c>
      <c r="D13" s="41" t="s">
        <v>5</v>
      </c>
      <c r="E13" s="50">
        <v>95</v>
      </c>
      <c r="F13" s="50">
        <v>0</v>
      </c>
      <c r="G13" s="50" t="s">
        <v>54</v>
      </c>
      <c r="H13" s="41" t="s">
        <v>55</v>
      </c>
      <c r="I13" s="42"/>
      <c r="J13" s="59">
        <f>IF(G13="No Change","N/A",IF(G13="New Tag Required",Lookup!F:F,IF(G13="Remove Old Tag",Lookup!F:F,IF(G13="N/A","N/A",""))))</f>
        <v>0</v>
      </c>
      <c r="K13" s="60"/>
      <c r="L13" s="62"/>
      <c r="M13" s="59">
        <f>IF(H13="No Change","N/A",IF(H13="New Tag Required",Lookup!F:F,IF(H13="Remove Old Sign",Lookup!F:F,IF(H13="N/A","N/A",""))))</f>
        <v>0</v>
      </c>
      <c r="N13" s="60"/>
      <c r="O13" s="59"/>
    </row>
    <row r="14" spans="1:16" s="41" customFormat="1" x14ac:dyDescent="0.25">
      <c r="A14" s="62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2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2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62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M16" s="59" t="str">
        <f>IF(H16="No Change","N/A",IF(H16="New Tag Required",Lookup!F:F,IF(H16="Remove Old Sign",Lookup!F:F,IF(H16="N/A","N/A",""))))</f>
        <v/>
      </c>
      <c r="N16" s="63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ht="15.75" thickBot="1" x14ac:dyDescent="0.3">
      <c r="A20" s="56"/>
      <c r="C20" s="11"/>
      <c r="E20" s="30"/>
      <c r="F20" s="30"/>
      <c r="G20" s="30"/>
      <c r="K20" s="32"/>
      <c r="N20" s="32"/>
    </row>
    <row r="21" spans="1:14" ht="45" x14ac:dyDescent="0.25">
      <c r="A21" s="56"/>
      <c r="C21" s="11"/>
      <c r="E21" s="30"/>
      <c r="F21" s="30"/>
      <c r="G21" s="72" t="s">
        <v>46</v>
      </c>
      <c r="H21" s="73" t="s">
        <v>47</v>
      </c>
      <c r="J21" s="74" t="s">
        <v>41</v>
      </c>
      <c r="K21" s="10"/>
      <c r="L21" s="10"/>
      <c r="M21" s="74" t="s">
        <v>42</v>
      </c>
    </row>
    <row r="22" spans="1:14" ht="15.75" thickBot="1" x14ac:dyDescent="0.3">
      <c r="A22" s="56"/>
      <c r="C22" s="11"/>
      <c r="E22" s="30"/>
      <c r="F22" s="30"/>
      <c r="G22" s="14">
        <f>COUNTIF(G6:G21,"New Tag Required")</f>
        <v>3</v>
      </c>
      <c r="H22" s="13">
        <f>COUNTIF(H6:H21,"New Sign Required")</f>
        <v>3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3"/>
      <c r="G31" s="30"/>
    </row>
    <row r="32" spans="1:14" x14ac:dyDescent="0.25">
      <c r="A32" s="57"/>
      <c r="C32" s="11"/>
      <c r="E32" s="30"/>
      <c r="F32" s="34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6"/>
      <c r="C34" s="11"/>
      <c r="E34" s="30"/>
      <c r="F34" s="33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1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6"/>
      <c r="C42" s="11"/>
      <c r="E42" s="30"/>
      <c r="F42" s="30"/>
      <c r="G42" s="30"/>
    </row>
    <row r="43" spans="1:7" x14ac:dyDescent="0.25">
      <c r="A43" s="5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7:G41 G11:G20">
    <cfRule type="containsText" dxfId="57" priority="130" operator="containsText" text="New Tag Required">
      <formula>NOT(ISERROR(SEARCH("New Tag Required",G11)))</formula>
    </cfRule>
  </conditionalFormatting>
  <conditionalFormatting sqref="D6:D7 D15:D87">
    <cfRule type="containsText" dxfId="56" priority="129" operator="containsText" text="Yes">
      <formula>NOT(ISERROR(SEARCH("Yes",D6)))</formula>
    </cfRule>
  </conditionalFormatting>
  <conditionalFormatting sqref="H27:H87 H188:H409 H11:H20">
    <cfRule type="containsText" dxfId="55" priority="117" operator="containsText" text="New Sign Required">
      <formula>NOT(ISERROR(SEARCH("New Sign Required",H11)))</formula>
    </cfRule>
  </conditionalFormatting>
  <conditionalFormatting sqref="G27:G87 G11:H20">
    <cfRule type="containsText" dxfId="54" priority="116" operator="containsText" text="Action Required">
      <formula>NOT(ISERROR(SEARCH("Action Required",G11)))</formula>
    </cfRule>
  </conditionalFormatting>
  <conditionalFormatting sqref="H27:H87">
    <cfRule type="containsText" dxfId="53" priority="115" operator="containsText" text="Action Required">
      <formula>NOT(ISERROR(SEARCH("Action Required",H27)))</formula>
    </cfRule>
  </conditionalFormatting>
  <conditionalFormatting sqref="G6:G7 G23:G26">
    <cfRule type="containsText" dxfId="52" priority="57" operator="containsText" text="New Tag Required">
      <formula>NOT(ISERROR(SEARCH("New Tag Required",G6)))</formula>
    </cfRule>
  </conditionalFormatting>
  <conditionalFormatting sqref="H6:H7 H23:H26">
    <cfRule type="containsText" dxfId="51" priority="55" operator="containsText" text="New Sign Required">
      <formula>NOT(ISERROR(SEARCH("New Sign Required",H6)))</formula>
    </cfRule>
  </conditionalFormatting>
  <conditionalFormatting sqref="G6:G7 G23:G26">
    <cfRule type="containsText" dxfId="50" priority="54" operator="containsText" text="Action Required">
      <formula>NOT(ISERROR(SEARCH("Action Required",G6)))</formula>
    </cfRule>
  </conditionalFormatting>
  <conditionalFormatting sqref="H6:H7 H23:H26">
    <cfRule type="containsText" dxfId="49" priority="53" operator="containsText" text="Action Required">
      <formula>NOT(ISERROR(SEARCH("Action Required",H6)))</formula>
    </cfRule>
  </conditionalFormatting>
  <conditionalFormatting sqref="G6:G7">
    <cfRule type="containsText" dxfId="48" priority="52" operator="containsText" text="New Tag Required">
      <formula>NOT(ISERROR(SEARCH("New Tag Required",G6)))</formula>
    </cfRule>
  </conditionalFormatting>
  <conditionalFormatting sqref="D6:D7">
    <cfRule type="containsText" dxfId="47" priority="51" operator="containsText" text="Yes">
      <formula>NOT(ISERROR(SEARCH("Yes",D6)))</formula>
    </cfRule>
  </conditionalFormatting>
  <conditionalFormatting sqref="G6:G7">
    <cfRule type="containsText" dxfId="46" priority="50" operator="containsText" text="Action Required">
      <formula>NOT(ISERROR(SEARCH("Action Required",G6)))</formula>
    </cfRule>
  </conditionalFormatting>
  <conditionalFormatting sqref="D88:D187">
    <cfRule type="containsText" dxfId="45" priority="49" operator="containsText" text="Yes">
      <formula>NOT(ISERROR(SEARCH("Yes",D88)))</formula>
    </cfRule>
  </conditionalFormatting>
  <conditionalFormatting sqref="H88:H187">
    <cfRule type="containsText" dxfId="44" priority="48" operator="containsText" text="New Sign Required">
      <formula>NOT(ISERROR(SEARCH("New Sign Required",H88)))</formula>
    </cfRule>
  </conditionalFormatting>
  <conditionalFormatting sqref="G88:G187">
    <cfRule type="containsText" dxfId="43" priority="47" operator="containsText" text="Action Required">
      <formula>NOT(ISERROR(SEARCH("Action Required",G88)))</formula>
    </cfRule>
  </conditionalFormatting>
  <conditionalFormatting sqref="H88:H187">
    <cfRule type="containsText" dxfId="42" priority="46" operator="containsText" text="Action Required">
      <formula>NOT(ISERROR(SEARCH("Action Required",H88)))</formula>
    </cfRule>
  </conditionalFormatting>
  <conditionalFormatting sqref="D8">
    <cfRule type="containsText" dxfId="41" priority="32" operator="containsText" text="Yes">
      <formula>NOT(ISERROR(SEARCH("Yes",D8)))</formula>
    </cfRule>
  </conditionalFormatting>
  <conditionalFormatting sqref="G8">
    <cfRule type="containsText" dxfId="40" priority="31" operator="containsText" text="New Tag Required">
      <formula>NOT(ISERROR(SEARCH("New Tag Required",G8)))</formula>
    </cfRule>
  </conditionalFormatting>
  <conditionalFormatting sqref="H8">
    <cfRule type="containsText" dxfId="39" priority="30" operator="containsText" text="New Sign Required">
      <formula>NOT(ISERROR(SEARCH("New Sign Required",H8)))</formula>
    </cfRule>
  </conditionalFormatting>
  <conditionalFormatting sqref="G8">
    <cfRule type="containsText" dxfId="38" priority="29" operator="containsText" text="Action Required">
      <formula>NOT(ISERROR(SEARCH("Action Required",G8)))</formula>
    </cfRule>
  </conditionalFormatting>
  <conditionalFormatting sqref="H8">
    <cfRule type="containsText" dxfId="37" priority="28" operator="containsText" text="Action Required">
      <formula>NOT(ISERROR(SEARCH("Action Required",H8)))</formula>
    </cfRule>
  </conditionalFormatting>
  <conditionalFormatting sqref="G9">
    <cfRule type="containsText" dxfId="36" priority="27" operator="containsText" text="New Tag Required">
      <formula>NOT(ISERROR(SEARCH("New Tag Required",G9)))</formula>
    </cfRule>
  </conditionalFormatting>
  <conditionalFormatting sqref="H9">
    <cfRule type="containsText" dxfId="35" priority="26" operator="containsText" text="New Sign Required">
      <formula>NOT(ISERROR(SEARCH("New Sign Required",H9)))</formula>
    </cfRule>
  </conditionalFormatting>
  <conditionalFormatting sqref="G9">
    <cfRule type="containsText" dxfId="34" priority="25" operator="containsText" text="Action Required">
      <formula>NOT(ISERROR(SEARCH("Action Required",G9)))</formula>
    </cfRule>
  </conditionalFormatting>
  <conditionalFormatting sqref="H9">
    <cfRule type="containsText" dxfId="33" priority="24" operator="containsText" text="Action Required">
      <formula>NOT(ISERROR(SEARCH("Action Required",H9)))</formula>
    </cfRule>
  </conditionalFormatting>
  <conditionalFormatting sqref="J2:N2">
    <cfRule type="cellIs" dxfId="32" priority="23" operator="notEqual">
      <formula>0</formula>
    </cfRule>
  </conditionalFormatting>
  <conditionalFormatting sqref="J6:J19">
    <cfRule type="cellIs" dxfId="31" priority="22" operator="equal">
      <formula>0</formula>
    </cfRule>
  </conditionalFormatting>
  <conditionalFormatting sqref="M6:M19">
    <cfRule type="cellIs" dxfId="30" priority="21" operator="equal">
      <formula>0</formula>
    </cfRule>
  </conditionalFormatting>
  <conditionalFormatting sqref="J6:J19 M6:M19">
    <cfRule type="cellIs" dxfId="29" priority="18" operator="equal">
      <formula>"In Progress"</formula>
    </cfRule>
    <cfRule type="cellIs" dxfId="28" priority="19" operator="equal">
      <formula>"Log Issues"</formula>
    </cfRule>
    <cfRule type="cellIs" dxfId="27" priority="20" operator="equal">
      <formula>"N/A"</formula>
    </cfRule>
  </conditionalFormatting>
  <conditionalFormatting sqref="K6:K15">
    <cfRule type="expression" dxfId="26" priority="17">
      <formula>$J6="Log Issues"</formula>
    </cfRule>
  </conditionalFormatting>
  <conditionalFormatting sqref="N6:N15">
    <cfRule type="expression" dxfId="25" priority="16">
      <formula>$M6="Log Issues"</formula>
    </cfRule>
  </conditionalFormatting>
  <conditionalFormatting sqref="G10">
    <cfRule type="containsText" dxfId="24" priority="15" operator="containsText" text="New Tag Required">
      <formula>NOT(ISERROR(SEARCH("New Tag Required",G10)))</formula>
    </cfRule>
  </conditionalFormatting>
  <conditionalFormatting sqref="H10">
    <cfRule type="containsText" dxfId="23" priority="14" operator="containsText" text="New Sign Required">
      <formula>NOT(ISERROR(SEARCH("New Sign Required",H10)))</formula>
    </cfRule>
  </conditionalFormatting>
  <conditionalFormatting sqref="G10">
    <cfRule type="containsText" dxfId="22" priority="13" operator="containsText" text="Action Required">
      <formula>NOT(ISERROR(SEARCH("Action Required",G10)))</formula>
    </cfRule>
  </conditionalFormatting>
  <conditionalFormatting sqref="H10">
    <cfRule type="containsText" dxfId="21" priority="12" operator="containsText" text="Action Required">
      <formula>NOT(ISERROR(SEARCH("Action Required",H10)))</formula>
    </cfRule>
  </conditionalFormatting>
  <conditionalFormatting sqref="H1:H1048576">
    <cfRule type="containsText" dxfId="20" priority="10" operator="containsText" text="Remove Old Sign">
      <formula>NOT(ISERROR(SEARCH("Remove Old Sign",H1)))</formula>
    </cfRule>
    <cfRule type="containsText" dxfId="19" priority="11" operator="containsText" text="Move Sign to New Location">
      <formula>NOT(ISERROR(SEARCH("Move Sign to New Location",H1)))</formula>
    </cfRule>
  </conditionalFormatting>
  <conditionalFormatting sqref="G1:G1048576">
    <cfRule type="containsText" dxfId="18" priority="9" operator="containsText" text="Remove Old Tag">
      <formula>NOT(ISERROR(SEARCH("Remove Old Tag",G1)))</formula>
    </cfRule>
  </conditionalFormatting>
  <conditionalFormatting sqref="D14">
    <cfRule type="containsText" dxfId="17" priority="1" operator="containsText" text="Yes">
      <formula>NOT(ISERROR(SEARCH("Yes",D14)))</formula>
    </cfRule>
  </conditionalFormatting>
  <conditionalFormatting sqref="D9">
    <cfRule type="containsText" dxfId="16" priority="7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62">
      <formula1>YesNo</formula1>
    </dataValidation>
    <dataValidation type="list" allowBlank="1" showInputMessage="1" showErrorMessage="1" sqref="H188:H39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D8" sqref="D8"/>
    </sheetView>
  </sheetViews>
  <sheetFormatPr defaultColWidth="9.140625" defaultRowHeight="15" x14ac:dyDescent="0.25"/>
  <cols>
    <col min="1" max="1" width="22.42578125" style="48" bestFit="1" customWidth="1"/>
    <col min="2" max="2" width="34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8633</v>
      </c>
      <c r="C1" s="39"/>
      <c r="D1" s="17" t="s">
        <v>10</v>
      </c>
      <c r="E1" s="40">
        <f>'KD Changes'!G1</f>
        <v>42893</v>
      </c>
    </row>
    <row r="2" spans="1:10" ht="15" customHeight="1" x14ac:dyDescent="0.25">
      <c r="A2" s="43" t="s">
        <v>8</v>
      </c>
      <c r="B2" s="44" t="str">
        <f>VLOOKUP(B1,[1]BuildingList!A:B,2,FALSE)</f>
        <v>UK HealthCare Good Samaritan Hospital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.75" thickTop="1" x14ac:dyDescent="0.25">
      <c r="A6" s="77" t="s">
        <v>90</v>
      </c>
      <c r="B6" s="78" t="s">
        <v>91</v>
      </c>
      <c r="C6" s="41" t="s">
        <v>65</v>
      </c>
      <c r="G6" s="29"/>
      <c r="H6" s="29"/>
      <c r="I6" s="41"/>
      <c r="J6" s="41"/>
    </row>
    <row r="7" spans="1:10" x14ac:dyDescent="0.25">
      <c r="A7" s="77" t="s">
        <v>92</v>
      </c>
      <c r="B7" s="78" t="s">
        <v>93</v>
      </c>
      <c r="C7" s="41" t="s">
        <v>94</v>
      </c>
      <c r="G7" s="29"/>
      <c r="H7" s="29"/>
      <c r="I7" s="41"/>
      <c r="J7" s="41"/>
    </row>
    <row r="8" spans="1:10" ht="15" customHeight="1" x14ac:dyDescent="0.25">
      <c r="A8" s="77" t="s">
        <v>95</v>
      </c>
      <c r="B8" s="78" t="s">
        <v>96</v>
      </c>
      <c r="C8" s="41" t="s">
        <v>94</v>
      </c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4" sqref="C4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43</v>
      </c>
      <c r="G1" t="s">
        <v>65</v>
      </c>
    </row>
    <row r="2" spans="1:7" x14ac:dyDescent="0.25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66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45</v>
      </c>
      <c r="G3" t="s">
        <v>67</v>
      </c>
    </row>
    <row r="4" spans="1:7" x14ac:dyDescent="0.25">
      <c r="A4" s="9" t="s">
        <v>31</v>
      </c>
      <c r="C4" t="s">
        <v>75</v>
      </c>
      <c r="D4" s="8" t="s">
        <v>31</v>
      </c>
      <c r="E4" s="7" t="s">
        <v>72</v>
      </c>
      <c r="F4" s="1" t="s">
        <v>56</v>
      </c>
      <c r="G4" t="s">
        <v>68</v>
      </c>
    </row>
    <row r="5" spans="1:7" x14ac:dyDescent="0.25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25">
      <c r="C6" t="s">
        <v>59</v>
      </c>
      <c r="D6" s="8" t="s">
        <v>57</v>
      </c>
      <c r="E6" s="7" t="s">
        <v>33</v>
      </c>
    </row>
    <row r="7" spans="1:7" x14ac:dyDescent="0.25">
      <c r="C7" t="s">
        <v>73</v>
      </c>
      <c r="E7" s="7" t="s">
        <v>28</v>
      </c>
    </row>
    <row r="8" spans="1:7" x14ac:dyDescent="0.25">
      <c r="E8" s="7" t="s">
        <v>71</v>
      </c>
    </row>
    <row r="9" spans="1:7" x14ac:dyDescent="0.25">
      <c r="E9" s="7" t="s">
        <v>30</v>
      </c>
    </row>
    <row r="10" spans="1:7" s="1" customFormat="1" x14ac:dyDescent="0.25">
      <c r="E10" s="36" t="s">
        <v>49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52</v>
      </c>
    </row>
    <row r="15" spans="1:7" x14ac:dyDescent="0.25">
      <c r="E15" s="36" t="s">
        <v>50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0691</v>
      </c>
      <c r="B360" s="3" t="str">
        <f>VLOOKUP(A360,[3]UKBuilding_List!$A$1:$D$376,3,FALSE)</f>
        <v>143 State St</v>
      </c>
      <c r="C360" s="1"/>
    </row>
    <row r="361" spans="1:3" x14ac:dyDescent="0.25">
      <c r="A361" s="2" t="str">
        <f>([3]UKBuilding_List!A361)</f>
        <v>0694</v>
      </c>
      <c r="B361" s="3" t="str">
        <f>VLOOKUP(A361,[3]UKBuilding_List!$A$1:$D$376,3,FALSE)</f>
        <v>112 Conn Terrace</v>
      </c>
      <c r="C361" s="1"/>
    </row>
    <row r="362" spans="1:3" x14ac:dyDescent="0.25">
      <c r="A362" s="2" t="str">
        <f>([3]UKBuilding_List!A362)</f>
        <v>0695</v>
      </c>
      <c r="B362" s="3" t="str">
        <f>VLOOKUP(A362,[3]UKBuilding_List!$A$1:$D$376,3,FALSE)</f>
        <v>Blue Lot Bus Shelter</v>
      </c>
      <c r="C362" s="1"/>
    </row>
    <row r="363" spans="1:3" x14ac:dyDescent="0.25">
      <c r="A363" s="2" t="str">
        <f>([3]UKBuilding_List!A363)</f>
        <v>0698</v>
      </c>
      <c r="B363" s="3" t="str">
        <f>VLOOKUP(A363,[3]UKBuilding_List!$A$1:$D$376,3,FALSE)</f>
        <v>University Inn #1</v>
      </c>
      <c r="C363" s="1"/>
    </row>
    <row r="364" spans="1:3" x14ac:dyDescent="0.25">
      <c r="A364" s="2" t="str">
        <f>([3]UKBuilding_List!A364)</f>
        <v>0699</v>
      </c>
      <c r="B364" s="3" t="str">
        <f>VLOOKUP(A364,[3]UKBuilding_List!$A$1:$D$376,3,FALSE)</f>
        <v>University Inn #2</v>
      </c>
      <c r="C364" s="1"/>
    </row>
    <row r="365" spans="1:3" x14ac:dyDescent="0.25">
      <c r="A365" s="2" t="str">
        <f>([3]UKBuilding_List!A365)</f>
        <v>0703</v>
      </c>
      <c r="B365" s="3" t="str">
        <f>VLOOKUP(A365,[3]UKBuilding_List!$A$1:$D$376,3,FALSE)</f>
        <v>Senior Center</v>
      </c>
      <c r="C365" s="1"/>
    </row>
    <row r="366" spans="1:3" x14ac:dyDescent="0.25">
      <c r="A366" s="2">
        <f>([3]UKBuilding_List!A366)</f>
        <v>1200</v>
      </c>
      <c r="B366" s="3" t="str">
        <f>VLOOKUP(A366,[3]UKBuilding_List!$A$1:$D$376,3,FALSE)</f>
        <v>Electric Substation #1</v>
      </c>
      <c r="C366" s="1"/>
    </row>
    <row r="367" spans="1:3" x14ac:dyDescent="0.25">
      <c r="A367" s="2">
        <f>([3]UKBuilding_List!A367)</f>
        <v>1201</v>
      </c>
      <c r="B367" s="3" t="str">
        <f>VLOOKUP(A367,[3]UKBuilding_List!$A$1:$D$376,3,FALSE)</f>
        <v>Electric Substation #3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9925</v>
      </c>
      <c r="B376" s="3" t="str">
        <f>VLOOKUP(A376,[3]UKBuilding_List!$A$1:$D$376,3,FALSE)</f>
        <v>Alpha Phi Sorority</v>
      </c>
      <c r="C376" s="1"/>
    </row>
    <row r="377" spans="1:3" x14ac:dyDescent="0.25">
      <c r="A377" s="2" t="str">
        <f>([3]UKBuilding_List!A377)</f>
        <v>9983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2017-06-09T20:07:52Z</dcterms:modified>
</cp:coreProperties>
</file>