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80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Changes'!$A$1:$I$29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34" i="1" l="1"/>
  <c r="M34" i="1"/>
  <c r="J35" i="1"/>
  <c r="M35" i="1"/>
  <c r="J36" i="1"/>
  <c r="M36" i="1"/>
  <c r="J37" i="1"/>
  <c r="M37" i="1"/>
  <c r="J38" i="1"/>
  <c r="M38" i="1"/>
  <c r="J39" i="1"/>
  <c r="M39" i="1"/>
  <c r="J40" i="1"/>
  <c r="M40" i="1"/>
  <c r="J41" i="1"/>
  <c r="M41" i="1"/>
  <c r="J42" i="1"/>
  <c r="M42" i="1"/>
  <c r="J43" i="1"/>
  <c r="M43" i="1"/>
  <c r="J44" i="1"/>
  <c r="M44" i="1"/>
  <c r="J45" i="1"/>
  <c r="M45" i="1"/>
  <c r="J46" i="1"/>
  <c r="M46" i="1"/>
  <c r="J47" i="1"/>
  <c r="M47" i="1"/>
  <c r="J48" i="1"/>
  <c r="M48" i="1"/>
  <c r="J49" i="1"/>
  <c r="M49" i="1"/>
  <c r="J6" i="1"/>
  <c r="M6" i="1"/>
  <c r="J7" i="1" l="1"/>
  <c r="E2" i="4" l="1"/>
  <c r="E1" i="4"/>
  <c r="B1" i="4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H53" i="1" l="1"/>
  <c r="G53" i="1"/>
  <c r="M53" i="1" l="1"/>
  <c r="K2" i="1" s="1"/>
  <c r="J53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</calcChain>
</file>

<file path=xl/sharedStrings.xml><?xml version="1.0" encoding="utf-8"?>
<sst xmlns="http://schemas.openxmlformats.org/spreadsheetml/2006/main" count="380" uniqueCount="101">
  <si>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</si>
  <si>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</si>
  <si>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</si>
  <si>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</si>
  <si>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</si>
  <si>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</si>
  <si>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</si>
  <si>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</si>
  <si>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</si>
  <si>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</si>
  <si>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</si>
  <si>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</si>
  <si>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</si>
  <si>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</si>
  <si>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</si>
  <si>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</si>
  <si>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</si>
  <si>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</si>
  <si>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</si>
  <si>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</si>
  <si>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</si>
  <si>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</si>
  <si>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</si>
  <si>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</si>
  <si>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</si>
  <si>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</si>
  <si>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</si>
  <si>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</si>
  <si>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</si>
  <si>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</si>
  <si>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</si>
  <si>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</si>
  <si>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</si>
  <si>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</si>
  <si>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</si>
  <si>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</si>
  <si>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</si>
  <si>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</si>
  <si>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</si>
  <si>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</si>
  <si>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</si>
  <si>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</si>
  <si>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</si>
  <si>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</si>
  <si>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</si>
  <si>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</si>
  <si>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</si>
  <si>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</si>
  <si>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</si>
  <si>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</si>
  <si>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</si>
  <si>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</si>
  <si>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</si>
  <si>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</si>
  <si>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</si>
  <si>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</si>
  <si>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</si>
  <si>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</si>
  <si>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</si>
  <si>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</si>
  <si>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</si>
  <si>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</si>
  <si>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</si>
  <si>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</si>
  <si>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</si>
  <si>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</si>
  <si>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</si>
  <si>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</si>
  <si>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</si>
  <si>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</si>
  <si>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</si>
  <si>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</si>
  <si>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</si>
  <si>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0680</t>
  </si>
  <si>
    <t>100A</t>
  </si>
  <si>
    <t>100A1</t>
  </si>
  <si>
    <t>100B</t>
  </si>
  <si>
    <t>101</t>
  </si>
  <si>
    <t>103</t>
  </si>
  <si>
    <t>120A</t>
  </si>
  <si>
    <t>120B</t>
  </si>
  <si>
    <t>120C</t>
  </si>
  <si>
    <t>120D</t>
  </si>
  <si>
    <t>120E</t>
  </si>
  <si>
    <t>120F</t>
  </si>
  <si>
    <t>120G</t>
  </si>
  <si>
    <t>120H</t>
  </si>
  <si>
    <t>120J</t>
  </si>
  <si>
    <t>120K</t>
  </si>
  <si>
    <t>ST-A</t>
  </si>
  <si>
    <t>ST-B</t>
  </si>
  <si>
    <t>XA100</t>
  </si>
  <si>
    <t>01</t>
  </si>
  <si>
    <t>02</t>
  </si>
  <si>
    <t>XA200</t>
  </si>
  <si>
    <t xml:space="preserve">Laser Measured </t>
  </si>
  <si>
    <t>WUKY, CFA, School of Music</t>
  </si>
  <si>
    <t>GSF</t>
  </si>
  <si>
    <t>jes</t>
  </si>
  <si>
    <r>
      <t xml:space="preserve">NOTE: All rooms are listed for clarity.  Most rooms have a square footage correction due to laser measuring.  </t>
    </r>
    <r>
      <rPr>
        <sz val="11"/>
        <color rgb="FFFF0000"/>
        <rFont val="Calibri"/>
        <family val="2"/>
        <scheme val="minor"/>
      </rPr>
      <t>NEW Total GSF = 9,301. [GSF listed in EBARs IS INCORRECT]</t>
    </r>
  </si>
  <si>
    <t>Note: no changes to room numbers.  Changes due to laser measuring have affected square footages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</si>
</sst>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ont="1" applyFill="1" applyProtection="1">
      <protection locked="0"/>
    </xf>
    <xf numFmtId="49" fontId="0" fillId="38" borderId="0" xfId="0" quotePrefix="1" applyNumberFormat="1" applyFont="1" applyFill="1" applyProtection="1">
      <protection locked="0"/>
    </xf>
    <xf numFmtId="0" fontId="0" fillId="38" borderId="0" xfId="0" applyFont="1" applyFill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0" borderId="20" xfId="0" applyNumberFormat="1" applyFont="1" applyBorder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0625</v>
          </cell>
          <cell r="B319">
            <v>625</v>
          </cell>
          <cell r="C319" t="str">
            <v>1105 S. Limestone</v>
          </cell>
          <cell r="D319" t="str">
            <v>1105 S. Limestone</v>
          </cell>
        </row>
        <row r="320">
          <cell r="A320" t="str">
            <v>0626</v>
          </cell>
          <cell r="B320">
            <v>626</v>
          </cell>
          <cell r="C320" t="str">
            <v>1119 S. Limestone</v>
          </cell>
          <cell r="D320" t="str">
            <v>1119 S. Limestone</v>
          </cell>
        </row>
        <row r="321">
          <cell r="A321" t="str">
            <v>0630</v>
          </cell>
          <cell r="B321">
            <v>630</v>
          </cell>
          <cell r="C321" t="str">
            <v>Air Medical Crew Quarters</v>
          </cell>
          <cell r="D321" t="str">
            <v>Air Medical Crew Quarters</v>
          </cell>
        </row>
        <row r="322">
          <cell r="A322" t="str">
            <v>0633</v>
          </cell>
          <cell r="B322">
            <v>633</v>
          </cell>
          <cell r="C322" t="str">
            <v>Davis Marksbury Building</v>
          </cell>
          <cell r="D322" t="str">
            <v>Davis Marksbury Building</v>
          </cell>
        </row>
        <row r="323">
          <cell r="A323" t="str">
            <v>0644</v>
          </cell>
          <cell r="B323">
            <v>644</v>
          </cell>
          <cell r="C323" t="str">
            <v>Wildcat Coal Lodge</v>
          </cell>
          <cell r="D323" t="str">
            <v>Wildcat Coal Lodge</v>
          </cell>
        </row>
        <row r="324">
          <cell r="A324" t="str">
            <v>0651</v>
          </cell>
          <cell r="B324">
            <v>651</v>
          </cell>
          <cell r="C324" t="str">
            <v>Mandrell Hall</v>
          </cell>
          <cell r="D324" t="str">
            <v>Mandrell Hall</v>
          </cell>
        </row>
        <row r="325">
          <cell r="A325" t="str">
            <v>0652</v>
          </cell>
          <cell r="B325">
            <v>652</v>
          </cell>
          <cell r="C325" t="str">
            <v>Bosworth Hall</v>
          </cell>
          <cell r="D325" t="str">
            <v>Bosworth Hall</v>
          </cell>
        </row>
        <row r="326">
          <cell r="A326" t="str">
            <v>0653</v>
          </cell>
          <cell r="B326">
            <v>653</v>
          </cell>
          <cell r="C326" t="str">
            <v>Sanders Hall</v>
          </cell>
          <cell r="D326" t="str">
            <v>Sanders Hall</v>
          </cell>
        </row>
        <row r="327">
          <cell r="A327" t="str">
            <v>0654</v>
          </cell>
          <cell r="B327">
            <v>654</v>
          </cell>
          <cell r="C327" t="str">
            <v>Building 100</v>
          </cell>
          <cell r="D327" t="str">
            <v>Building 100</v>
          </cell>
        </row>
        <row r="328">
          <cell r="A328" t="str">
            <v>0655</v>
          </cell>
          <cell r="B328">
            <v>655</v>
          </cell>
          <cell r="C328" t="str">
            <v>Building 200</v>
          </cell>
          <cell r="D328" t="str">
            <v>Building 200</v>
          </cell>
        </row>
        <row r="329">
          <cell r="A329" t="str">
            <v>0656</v>
          </cell>
          <cell r="B329">
            <v>656</v>
          </cell>
          <cell r="C329" t="str">
            <v>Building 300</v>
          </cell>
          <cell r="D329" t="str">
            <v>Building 300</v>
          </cell>
        </row>
        <row r="330">
          <cell r="A330" t="str">
            <v>0657</v>
          </cell>
          <cell r="B330">
            <v>657</v>
          </cell>
          <cell r="C330" t="str">
            <v>Building 400</v>
          </cell>
          <cell r="D330" t="str">
            <v>Building 400</v>
          </cell>
        </row>
        <row r="331">
          <cell r="A331" t="str">
            <v>0658</v>
          </cell>
          <cell r="B331">
            <v>658</v>
          </cell>
          <cell r="C331" t="str">
            <v>Maintenance Bldg.</v>
          </cell>
          <cell r="D331" t="str">
            <v>Maintenance Bldg.</v>
          </cell>
        </row>
        <row r="332">
          <cell r="A332" t="str">
            <v>0659</v>
          </cell>
          <cell r="B332">
            <v>659</v>
          </cell>
          <cell r="C332" t="str">
            <v>Gas Building</v>
          </cell>
          <cell r="D332" t="str">
            <v>Gas Building</v>
          </cell>
        </row>
        <row r="333">
          <cell r="A333" t="str">
            <v>0660</v>
          </cell>
          <cell r="B333">
            <v>660</v>
          </cell>
          <cell r="C333" t="str">
            <v>Maxwelton Ct. Apts #1</v>
          </cell>
          <cell r="D333" t="str">
            <v>Maxwelton Ct. Apts #1</v>
          </cell>
        </row>
        <row r="334">
          <cell r="A334" t="str">
            <v>0661</v>
          </cell>
          <cell r="B334">
            <v>661</v>
          </cell>
          <cell r="C334" t="str">
            <v>Maxwelton Ct. Apts #2</v>
          </cell>
          <cell r="D334" t="str">
            <v>Maxwelton Ct. Apts #2</v>
          </cell>
        </row>
        <row r="335">
          <cell r="A335" t="str">
            <v>0662</v>
          </cell>
          <cell r="B335">
            <v>662</v>
          </cell>
          <cell r="C335" t="str">
            <v>Maxwelton Ct. Apts #3</v>
          </cell>
          <cell r="D335" t="str">
            <v>Maxwelton Ct. Apts #3</v>
          </cell>
        </row>
        <row r="336">
          <cell r="A336" t="str">
            <v>0663</v>
          </cell>
          <cell r="B336">
            <v>663</v>
          </cell>
          <cell r="C336" t="str">
            <v>Maxwelton Ct. Apts #4</v>
          </cell>
          <cell r="D336" t="str">
            <v>Maxwelton Ct. Apts #4</v>
          </cell>
        </row>
        <row r="337">
          <cell r="A337" t="str">
            <v>0664</v>
          </cell>
          <cell r="B337">
            <v>664</v>
          </cell>
          <cell r="C337" t="str">
            <v>Maxwelton Ct. Apts #5</v>
          </cell>
          <cell r="D337" t="str">
            <v>Maxwelton Ct. Apts #5</v>
          </cell>
        </row>
        <row r="338">
          <cell r="A338" t="str">
            <v>0665</v>
          </cell>
          <cell r="B338">
            <v>665</v>
          </cell>
          <cell r="C338" t="str">
            <v>Maxwelton Ct. Apts #6</v>
          </cell>
          <cell r="D338" t="str">
            <v>Maxwelton Ct. Apts #6</v>
          </cell>
        </row>
        <row r="339">
          <cell r="A339" t="str">
            <v>0666</v>
          </cell>
          <cell r="B339">
            <v>666</v>
          </cell>
          <cell r="C339" t="str">
            <v>Maxwelton Ct. Apts #7</v>
          </cell>
          <cell r="D339" t="str">
            <v>Maxwelton Ct. Apts #7</v>
          </cell>
        </row>
        <row r="340">
          <cell r="A340" t="str">
            <v>0667</v>
          </cell>
          <cell r="B340">
            <v>667</v>
          </cell>
          <cell r="C340" t="str">
            <v>Maxwelton Ct. Apts #8</v>
          </cell>
          <cell r="D340" t="str">
            <v>Maxwelton Ct. Apts #8</v>
          </cell>
        </row>
        <row r="341">
          <cell r="A341" t="str">
            <v>0668</v>
          </cell>
          <cell r="B341">
            <v>668</v>
          </cell>
          <cell r="C341" t="str">
            <v>Maxwelton Ct. Apts #9</v>
          </cell>
          <cell r="D341" t="str">
            <v>Maxwelton Ct. Apts #9</v>
          </cell>
        </row>
        <row r="342">
          <cell r="A342" t="str">
            <v>0669</v>
          </cell>
          <cell r="B342">
            <v>669</v>
          </cell>
          <cell r="C342" t="str">
            <v>Maxwelton Ct. Apts #10</v>
          </cell>
          <cell r="D342" t="str">
            <v>Maxwelton Ct. Apts #10</v>
          </cell>
        </row>
        <row r="343">
          <cell r="A343" t="str">
            <v>0670</v>
          </cell>
          <cell r="B343">
            <v>670</v>
          </cell>
          <cell r="C343" t="str">
            <v>Maxwelton Ct. Apts #11</v>
          </cell>
          <cell r="D343" t="str">
            <v>Maxwelton Ct. Apts #11</v>
          </cell>
        </row>
        <row r="344">
          <cell r="A344" t="str">
            <v>0671</v>
          </cell>
          <cell r="B344">
            <v>671</v>
          </cell>
          <cell r="C344" t="str">
            <v>Maxwelton Ct. Apts #12</v>
          </cell>
          <cell r="D344" t="str">
            <v>Maxwelton Ct. Apts #12</v>
          </cell>
        </row>
        <row r="345">
          <cell r="A345" t="str">
            <v>0672</v>
          </cell>
          <cell r="B345">
            <v>672</v>
          </cell>
          <cell r="C345" t="str">
            <v>Maxwelton Ct. Apts #13</v>
          </cell>
          <cell r="D345" t="str">
            <v>Maxwelton Ct. Apts #13</v>
          </cell>
        </row>
        <row r="346">
          <cell r="A346" t="str">
            <v>0673</v>
          </cell>
          <cell r="B346">
            <v>673</v>
          </cell>
          <cell r="C346" t="str">
            <v>Maxwelton Ct. Apts #14</v>
          </cell>
          <cell r="D346" t="str">
            <v>Maxwelton Ct. Apts #14</v>
          </cell>
        </row>
        <row r="347">
          <cell r="A347" t="str">
            <v>0674</v>
          </cell>
          <cell r="B347">
            <v>674</v>
          </cell>
          <cell r="C347" t="str">
            <v>Maxwelton Ct. Apts #15</v>
          </cell>
          <cell r="D347" t="str">
            <v>Maxwelton Ct. Apts #15</v>
          </cell>
        </row>
        <row r="348">
          <cell r="A348" t="str">
            <v>0675</v>
          </cell>
          <cell r="B348">
            <v>675</v>
          </cell>
          <cell r="C348" t="str">
            <v>Maxwelton Ct. Apts #16</v>
          </cell>
          <cell r="D348" t="str">
            <v>Maxwelton Ct. Apts #16</v>
          </cell>
        </row>
        <row r="349">
          <cell r="A349" t="str">
            <v>0676</v>
          </cell>
          <cell r="B349">
            <v>676</v>
          </cell>
          <cell r="C349" t="str">
            <v>New Student Center</v>
          </cell>
          <cell r="D349" t="str">
            <v>New Student Center</v>
          </cell>
        </row>
        <row r="350">
          <cell r="A350" t="str">
            <v>0677</v>
          </cell>
          <cell r="B350">
            <v>677</v>
          </cell>
          <cell r="C350" t="str">
            <v>University Flats</v>
          </cell>
          <cell r="D350" t="str">
            <v>University Flats</v>
          </cell>
        </row>
        <row r="351">
          <cell r="A351" t="str">
            <v>0678</v>
          </cell>
          <cell r="B351">
            <v>678</v>
          </cell>
          <cell r="C351" t="str">
            <v>Lewis Hall</v>
          </cell>
          <cell r="D351" t="str">
            <v>Lewis Hall</v>
          </cell>
        </row>
        <row r="352">
          <cell r="A352" t="str">
            <v>0679</v>
          </cell>
          <cell r="B352">
            <v>679</v>
          </cell>
          <cell r="C352" t="str">
            <v>Research Building #2</v>
          </cell>
          <cell r="D352" t="str">
            <v>Research Building #2</v>
          </cell>
        </row>
        <row r="353">
          <cell r="A353" t="str">
            <v>0682</v>
          </cell>
          <cell r="B353">
            <v>682</v>
          </cell>
          <cell r="C353" t="str">
            <v>Baseball Facility</v>
          </cell>
          <cell r="D353" t="str">
            <v>Baseball Facility</v>
          </cell>
        </row>
        <row r="354">
          <cell r="A354" t="str">
            <v>0687</v>
          </cell>
          <cell r="B354">
            <v>687</v>
          </cell>
          <cell r="C354" t="str">
            <v>131 Virginia Ave</v>
          </cell>
          <cell r="D354" t="str">
            <v>131 Virginia Ave</v>
          </cell>
        </row>
        <row r="355">
          <cell r="A355" t="str">
            <v>0690</v>
          </cell>
          <cell r="B355">
            <v>690</v>
          </cell>
          <cell r="C355" t="str">
            <v>441 Rose Ln</v>
          </cell>
          <cell r="D355" t="str">
            <v>441 Rose Ln</v>
          </cell>
        </row>
        <row r="356">
          <cell r="A356" t="str">
            <v>0691</v>
          </cell>
          <cell r="B356">
            <v>691</v>
          </cell>
          <cell r="C356" t="str">
            <v>143 State St</v>
          </cell>
          <cell r="D356" t="str">
            <v>143 State St</v>
          </cell>
        </row>
        <row r="357">
          <cell r="A357" t="str">
            <v>0694</v>
          </cell>
          <cell r="B357">
            <v>694</v>
          </cell>
          <cell r="C357" t="str">
            <v>112 Conn Terrace</v>
          </cell>
          <cell r="D357" t="str">
            <v>112 Conn Terrace</v>
          </cell>
        </row>
        <row r="358">
          <cell r="A358" t="str">
            <v>0695</v>
          </cell>
          <cell r="B358">
            <v>695</v>
          </cell>
          <cell r="C358" t="str">
            <v>Blue Lot Bus Shelter</v>
          </cell>
          <cell r="D358" t="str">
            <v>Blue Lot Bus Shelter</v>
          </cell>
        </row>
        <row r="359">
          <cell r="A359" t="str">
            <v>0698</v>
          </cell>
          <cell r="B359">
            <v>698</v>
          </cell>
          <cell r="C359" t="str">
            <v>University Inn #1</v>
          </cell>
          <cell r="D359" t="str">
            <v>University Inn #1</v>
          </cell>
        </row>
        <row r="360">
          <cell r="A360" t="str">
            <v>0699</v>
          </cell>
          <cell r="B360">
            <v>699</v>
          </cell>
          <cell r="C360" t="str">
            <v>University Inn #2</v>
          </cell>
          <cell r="D360" t="str">
            <v>University Inn #2</v>
          </cell>
        </row>
        <row r="361">
          <cell r="A361" t="str">
            <v>0703</v>
          </cell>
          <cell r="B361">
            <v>703</v>
          </cell>
          <cell r="C361" t="str">
            <v>Senior Center</v>
          </cell>
          <cell r="D361" t="str">
            <v>Senior Center</v>
          </cell>
        </row>
        <row r="362">
          <cell r="A362" t="str">
            <v>0704</v>
          </cell>
          <cell r="B362">
            <v>704</v>
          </cell>
          <cell r="C362" t="str">
            <v>414 Pennsylvania Ct</v>
          </cell>
          <cell r="D362" t="str">
            <v>414 Pennsylvania Ct</v>
          </cell>
        </row>
        <row r="363">
          <cell r="A363" t="str">
            <v>0706</v>
          </cell>
          <cell r="B363">
            <v>706</v>
          </cell>
          <cell r="C363" t="str">
            <v>662 Maxwelton Ct</v>
          </cell>
          <cell r="D363" t="str">
            <v>662 Maxwelton Ct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 t="str">
            <v>9779</v>
          </cell>
          <cell r="B369">
            <v>9779</v>
          </cell>
          <cell r="C369" t="str">
            <v>PNC Pop Up Branch</v>
          </cell>
          <cell r="D369" t="str">
            <v>PNC Pop Up Branch</v>
          </cell>
        </row>
        <row r="370">
          <cell r="A370">
            <v>9813</v>
          </cell>
          <cell r="B370">
            <v>9813</v>
          </cell>
          <cell r="C370" t="str">
            <v>Child Development Center of the Bluegrass, Inc.</v>
          </cell>
          <cell r="D370" t="str">
            <v>Child Development Center of the Bluegrass, Inc.</v>
          </cell>
        </row>
        <row r="371">
          <cell r="A371" t="str">
            <v>9853</v>
          </cell>
          <cell r="B371">
            <v>9853</v>
          </cell>
          <cell r="C371" t="str">
            <v>Shriners Hospitals for Children Medical Center - Lexington</v>
          </cell>
          <cell r="D371" t="str">
            <v>Shriners Hospitals for Children Medical Center</v>
          </cell>
        </row>
        <row r="372">
          <cell r="A372" t="str">
            <v>9854</v>
          </cell>
          <cell r="B372">
            <v>9854</v>
          </cell>
          <cell r="C372" t="str">
            <v>Anthropology Research Building</v>
          </cell>
          <cell r="D372" t="str">
            <v>Anthropology Research Building</v>
          </cell>
        </row>
        <row r="373">
          <cell r="A373" t="str">
            <v>9861</v>
          </cell>
          <cell r="B373">
            <v>9861</v>
          </cell>
          <cell r="C373" t="str">
            <v>845 Angliana Ave</v>
          </cell>
          <cell r="D373" t="str">
            <v>845 Angliana Ave</v>
          </cell>
        </row>
        <row r="374">
          <cell r="A374" t="str">
            <v>9873</v>
          </cell>
          <cell r="B374">
            <v>9873</v>
          </cell>
          <cell r="C374" t="str">
            <v>UKHC Midwife Clinic</v>
          </cell>
          <cell r="D374" t="str">
            <v>UKHC Midwife Clinic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3"/>
  <sheetViews>
    <sheetView tabSelected="1" topLeftCell="A16" zoomScale="90" zoomScaleNormal="90" workbookViewId="0">
      <selection activeCell="A28" sqref="A28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75" customHeight="1" x14ac:dyDescent="0.25">
      <c r="A1" s="66" t="s">
        <v>7</v>
      </c>
      <c r="B1" s="80" t="s">
        <v>73</v>
      </c>
      <c r="C1" s="80"/>
      <c r="F1" s="68" t="s">
        <v>10</v>
      </c>
      <c r="G1" s="18">
        <v>43070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81" t="s">
        <v>96</v>
      </c>
      <c r="C2" s="81"/>
      <c r="F2" s="69" t="s">
        <v>12</v>
      </c>
      <c r="G2" s="22" t="s">
        <v>70</v>
      </c>
      <c r="H2" s="16" t="s">
        <v>98</v>
      </c>
      <c r="J2" s="15">
        <f>G53-J53</f>
        <v>0</v>
      </c>
      <c r="K2" s="15">
        <f>H53-M53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A4" s="82" t="s">
        <v>99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77" t="s">
        <v>97</v>
      </c>
      <c r="B6" s="78" t="s">
        <v>92</v>
      </c>
      <c r="C6" s="79" t="s">
        <v>71</v>
      </c>
      <c r="D6" s="41" t="s">
        <v>5</v>
      </c>
      <c r="E6" s="50">
        <v>6300</v>
      </c>
      <c r="F6" s="50">
        <v>6355</v>
      </c>
      <c r="G6" s="50" t="s">
        <v>2</v>
      </c>
      <c r="H6" s="30" t="s">
        <v>2</v>
      </c>
      <c r="I6" s="42" t="s">
        <v>95</v>
      </c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74</v>
      </c>
      <c r="B7" s="48" t="s">
        <v>92</v>
      </c>
      <c r="C7" s="42" t="s">
        <v>71</v>
      </c>
      <c r="D7" s="41" t="s">
        <v>6</v>
      </c>
      <c r="E7" s="50">
        <v>70</v>
      </c>
      <c r="F7" s="50">
        <v>70</v>
      </c>
      <c r="G7" s="50" t="s">
        <v>2</v>
      </c>
      <c r="H7" s="30" t="s">
        <v>2</v>
      </c>
      <c r="I7" s="42" t="s">
        <v>95</v>
      </c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x14ac:dyDescent="0.25">
      <c r="A8" s="48" t="s">
        <v>75</v>
      </c>
      <c r="B8" s="48" t="s">
        <v>92</v>
      </c>
      <c r="C8" s="42" t="s">
        <v>71</v>
      </c>
      <c r="D8" s="41" t="s">
        <v>5</v>
      </c>
      <c r="E8" s="50">
        <v>72</v>
      </c>
      <c r="F8" s="50">
        <v>64</v>
      </c>
      <c r="G8" s="50" t="s">
        <v>2</v>
      </c>
      <c r="H8" s="30" t="s">
        <v>2</v>
      </c>
      <c r="I8" s="42" t="s">
        <v>95</v>
      </c>
      <c r="J8" s="59" t="str">
        <f>IF(G8="No Change","N/A",IF(G8="New Tag Required",Lookup!F:F,IF(G8="Remove Old Tag",Lookup!F:F,IF(G8="N/A","N/A",""))))</f>
        <v>N/A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ht="15" customHeight="1" x14ac:dyDescent="0.25">
      <c r="A9" s="48" t="s">
        <v>76</v>
      </c>
      <c r="B9" s="48" t="s">
        <v>92</v>
      </c>
      <c r="C9" s="42" t="s">
        <v>71</v>
      </c>
      <c r="D9" s="41" t="s">
        <v>6</v>
      </c>
      <c r="E9" s="50">
        <v>7</v>
      </c>
      <c r="F9" s="50">
        <v>7</v>
      </c>
      <c r="G9" s="50" t="s">
        <v>2</v>
      </c>
      <c r="H9" s="30" t="s">
        <v>2</v>
      </c>
      <c r="I9" s="42" t="s">
        <v>95</v>
      </c>
      <c r="J9" s="59" t="str">
        <f>IF(G9="No Change","N/A",IF(G9="New Tag Required",Lookup!F:F,IF(G9="Remove Old Tag",Lookup!F:F,IF(G9="N/A","N/A",""))))</f>
        <v>N/A</v>
      </c>
      <c r="K9" s="60"/>
      <c r="L9" s="48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25">
      <c r="A10" s="61" t="s">
        <v>77</v>
      </c>
      <c r="B10" s="48" t="s">
        <v>92</v>
      </c>
      <c r="C10" s="42" t="s">
        <v>71</v>
      </c>
      <c r="D10" s="41" t="s">
        <v>6</v>
      </c>
      <c r="E10" s="62">
        <v>310</v>
      </c>
      <c r="F10" s="62">
        <v>310</v>
      </c>
      <c r="G10" s="50" t="s">
        <v>2</v>
      </c>
      <c r="H10" s="30" t="s">
        <v>2</v>
      </c>
      <c r="I10" s="42" t="s">
        <v>95</v>
      </c>
      <c r="J10" s="59" t="str">
        <f>IF(G10="No Change","N/A",IF(G10="New Tag Required",Lookup!F:F,IF(G10="Remove Old Tag",Lookup!F:F,IF(G10="N/A","N/A",""))))</f>
        <v>N/A</v>
      </c>
      <c r="K10" s="60"/>
      <c r="L10" s="61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25">
      <c r="A11" s="61" t="s">
        <v>78</v>
      </c>
      <c r="B11" s="48" t="s">
        <v>92</v>
      </c>
      <c r="C11" s="42" t="s">
        <v>71</v>
      </c>
      <c r="D11" s="41" t="s">
        <v>5</v>
      </c>
      <c r="E11" s="50">
        <v>213</v>
      </c>
      <c r="F11" s="50">
        <v>204</v>
      </c>
      <c r="G11" s="50" t="s">
        <v>2</v>
      </c>
      <c r="H11" s="30" t="s">
        <v>2</v>
      </c>
      <c r="I11" s="42" t="s">
        <v>95</v>
      </c>
      <c r="J11" s="59" t="str">
        <f>IF(G11="No Change","N/A",IF(G11="New Tag Required",Lookup!F:F,IF(G11="Remove Old Tag",Lookup!F:F,IF(G11="N/A","N/A",""))))</f>
        <v>N/A</v>
      </c>
      <c r="K11" s="60"/>
      <c r="L11" s="61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25">
      <c r="A12" s="63">
        <v>104</v>
      </c>
      <c r="B12" s="48" t="s">
        <v>92</v>
      </c>
      <c r="C12" s="42" t="s">
        <v>71</v>
      </c>
      <c r="D12" s="41" t="s">
        <v>5</v>
      </c>
      <c r="E12" s="50">
        <v>435</v>
      </c>
      <c r="F12" s="50">
        <v>427</v>
      </c>
      <c r="G12" s="50" t="s">
        <v>2</v>
      </c>
      <c r="H12" s="30" t="s">
        <v>2</v>
      </c>
      <c r="I12" s="42" t="s">
        <v>95</v>
      </c>
      <c r="J12" s="59" t="str">
        <f>IF(G12="No Change","N/A",IF(G12="New Tag Required",Lookup!F:F,IF(G12="Remove Old Tag",Lookup!F:F,IF(G12="N/A","N/A",""))))</f>
        <v>N/A</v>
      </c>
      <c r="K12" s="60"/>
      <c r="L12" s="63"/>
      <c r="M12" s="59" t="str">
        <f>IF(H12="No Change","N/A",IF(H12="New Tag Required",Lookup!F:F,IF(H12="Remove Old Sign",Lookup!F:F,IF(H12="N/A","N/A",""))))</f>
        <v>N/A</v>
      </c>
      <c r="N12" s="60"/>
      <c r="O12" s="59"/>
    </row>
    <row r="13" spans="1:16" s="41" customFormat="1" x14ac:dyDescent="0.25">
      <c r="A13" s="63">
        <v>106</v>
      </c>
      <c r="B13" s="48" t="s">
        <v>92</v>
      </c>
      <c r="C13" s="42" t="s">
        <v>71</v>
      </c>
      <c r="D13" s="41" t="s">
        <v>5</v>
      </c>
      <c r="E13" s="50">
        <v>417</v>
      </c>
      <c r="F13" s="50">
        <v>414</v>
      </c>
      <c r="G13" s="50" t="s">
        <v>2</v>
      </c>
      <c r="H13" s="30" t="s">
        <v>2</v>
      </c>
      <c r="I13" s="42" t="s">
        <v>95</v>
      </c>
      <c r="J13" s="59" t="str">
        <f>IF(G13="No Change","N/A",IF(G13="New Tag Required",Lookup!F:F,IF(G13="Remove Old Tag",Lookup!F:F,IF(G13="N/A","N/A",""))))</f>
        <v>N/A</v>
      </c>
      <c r="K13" s="60"/>
      <c r="L13" s="63"/>
      <c r="M13" s="59" t="str">
        <f>IF(H13="No Change","N/A",IF(H13="New Tag Required",Lookup!F:F,IF(H13="Remove Old Sign",Lookup!F:F,IF(H13="N/A","N/A",""))))</f>
        <v>N/A</v>
      </c>
      <c r="N13" s="60"/>
      <c r="O13" s="59"/>
    </row>
    <row r="14" spans="1:16" s="41" customFormat="1" x14ac:dyDescent="0.25">
      <c r="A14" s="63">
        <v>107</v>
      </c>
      <c r="B14" s="48" t="s">
        <v>92</v>
      </c>
      <c r="C14" s="42" t="s">
        <v>71</v>
      </c>
      <c r="D14" s="41" t="s">
        <v>5</v>
      </c>
      <c r="E14" s="50">
        <v>147</v>
      </c>
      <c r="F14" s="50">
        <v>135</v>
      </c>
      <c r="G14" s="50" t="s">
        <v>2</v>
      </c>
      <c r="H14" s="30" t="s">
        <v>2</v>
      </c>
      <c r="I14" s="42" t="s">
        <v>95</v>
      </c>
      <c r="J14" s="59" t="str">
        <f>IF(G14="No Change","N/A",IF(G14="New Tag Required",Lookup!F:F,IF(G14="Remove Old Tag",Lookup!F:F,IF(G14="N/A","N/A",""))))</f>
        <v>N/A</v>
      </c>
      <c r="K14" s="60"/>
      <c r="L14" s="63"/>
      <c r="M14" s="59" t="str">
        <f>IF(H14="No Change","N/A",IF(H14="New Tag Required",Lookup!F:F,IF(H14="Remove Old Sign",Lookup!F:F,IF(H14="N/A","N/A",""))))</f>
        <v>N/A</v>
      </c>
      <c r="N14" s="60"/>
      <c r="O14" s="59"/>
    </row>
    <row r="15" spans="1:16" s="41" customFormat="1" x14ac:dyDescent="0.25">
      <c r="A15" s="63">
        <v>108</v>
      </c>
      <c r="B15" s="48" t="s">
        <v>92</v>
      </c>
      <c r="C15" s="42" t="s">
        <v>71</v>
      </c>
      <c r="D15" s="41" t="s">
        <v>5</v>
      </c>
      <c r="E15" s="50">
        <v>49</v>
      </c>
      <c r="F15" s="50">
        <v>47</v>
      </c>
      <c r="G15" s="50" t="s">
        <v>2</v>
      </c>
      <c r="H15" s="30" t="s">
        <v>2</v>
      </c>
      <c r="I15" s="42" t="s">
        <v>95</v>
      </c>
      <c r="J15" s="59" t="str">
        <f>IF(G15="No Change","N/A",IF(G15="New Tag Required",Lookup!F:F,IF(G15="Remove Old Tag",Lookup!F:F,IF(G15="N/A","N/A",""))))</f>
        <v>N/A</v>
      </c>
      <c r="K15" s="60"/>
      <c r="L15" s="63"/>
      <c r="M15" s="59" t="str">
        <f>IF(H15="No Change","N/A",IF(H15="New Tag Required",Lookup!F:F,IF(H15="Remove Old Sign",Lookup!F:F,IF(H15="N/A","N/A",""))))</f>
        <v>N/A</v>
      </c>
      <c r="N15" s="60"/>
      <c r="O15" s="59"/>
    </row>
    <row r="16" spans="1:16" s="41" customFormat="1" x14ac:dyDescent="0.25">
      <c r="A16" s="63">
        <v>109</v>
      </c>
      <c r="B16" s="48" t="s">
        <v>92</v>
      </c>
      <c r="C16" s="42" t="s">
        <v>71</v>
      </c>
      <c r="D16" s="41" t="s">
        <v>5</v>
      </c>
      <c r="E16" s="50">
        <v>57</v>
      </c>
      <c r="F16" s="50">
        <v>54</v>
      </c>
      <c r="G16" s="50" t="s">
        <v>2</v>
      </c>
      <c r="H16" s="30" t="s">
        <v>2</v>
      </c>
      <c r="I16" s="42" t="s">
        <v>95</v>
      </c>
      <c r="J16" s="59" t="str">
        <f>IF(G16="No Change","N/A",IF(G16="New Tag Required",Lookup!F:F,IF(G16="Remove Old Tag",Lookup!F:F,IF(G16="N/A","N/A",""))))</f>
        <v>N/A</v>
      </c>
      <c r="K16" s="60"/>
      <c r="L16" s="59"/>
      <c r="M16" s="59" t="str">
        <f>IF(H16="No Change","N/A",IF(H16="New Tag Required",Lookup!F:F,IF(H16="Remove Old Sign",Lookup!F:F,IF(H16="N/A","N/A",""))))</f>
        <v>N/A</v>
      </c>
      <c r="N16" s="60"/>
      <c r="O16" s="59"/>
    </row>
    <row r="17" spans="1:15" s="41" customFormat="1" x14ac:dyDescent="0.25">
      <c r="A17" s="63">
        <v>110</v>
      </c>
      <c r="B17" s="48" t="s">
        <v>92</v>
      </c>
      <c r="C17" s="42" t="s">
        <v>71</v>
      </c>
      <c r="D17" s="41" t="s">
        <v>5</v>
      </c>
      <c r="E17" s="50">
        <v>87</v>
      </c>
      <c r="F17" s="50">
        <v>86</v>
      </c>
      <c r="G17" s="50" t="s">
        <v>2</v>
      </c>
      <c r="H17" s="30" t="s">
        <v>2</v>
      </c>
      <c r="I17" s="42" t="s">
        <v>95</v>
      </c>
      <c r="J17" s="59" t="str">
        <f>IF(G17="No Change","N/A",IF(G17="New Tag Required",Lookup!F:F,IF(G17="Remove Old Tag",Lookup!F:F,IF(G17="N/A","N/A",""))))</f>
        <v>N/A</v>
      </c>
      <c r="K17" s="64"/>
      <c r="L17" s="42"/>
      <c r="M17" s="59" t="str">
        <f>IF(H17="No Change","N/A",IF(H17="New Tag Required",Lookup!F:F,IF(H17="Remove Old Sign",Lookup!F:F,IF(H17="N/A","N/A",""))))</f>
        <v>N/A</v>
      </c>
      <c r="N17" s="64"/>
      <c r="O17" s="42"/>
    </row>
    <row r="18" spans="1:15" s="41" customFormat="1" x14ac:dyDescent="0.25">
      <c r="A18" s="63" t="s">
        <v>79</v>
      </c>
      <c r="B18" s="48" t="s">
        <v>92</v>
      </c>
      <c r="C18" s="42" t="s">
        <v>71</v>
      </c>
      <c r="D18" s="41" t="s">
        <v>5</v>
      </c>
      <c r="E18" s="50">
        <v>55</v>
      </c>
      <c r="F18" s="50">
        <v>53</v>
      </c>
      <c r="G18" s="50" t="s">
        <v>2</v>
      </c>
      <c r="H18" s="30" t="s">
        <v>2</v>
      </c>
      <c r="I18" s="42" t="s">
        <v>95</v>
      </c>
      <c r="J18" s="59" t="str">
        <f>IF(G18="No Change","N/A",IF(G18="New Tag Required",Lookup!F:F,IF(G18="Remove Old Tag",Lookup!F:F,IF(G18="N/A","N/A",""))))</f>
        <v>N/A</v>
      </c>
      <c r="K18" s="64"/>
      <c r="L18" s="42"/>
      <c r="M18" s="59" t="str">
        <f>IF(H18="No Change","N/A",IF(H18="New Tag Required",Lookup!F:F,IF(H18="Remove Old Sign",Lookup!F:F,IF(H18="N/A","N/A",""))))</f>
        <v>N/A</v>
      </c>
      <c r="N18" s="64"/>
      <c r="O18" s="42"/>
    </row>
    <row r="19" spans="1:15" s="41" customFormat="1" x14ac:dyDescent="0.25">
      <c r="A19" s="41" t="s">
        <v>80</v>
      </c>
      <c r="B19" s="48" t="s">
        <v>92</v>
      </c>
      <c r="C19" s="42" t="s">
        <v>71</v>
      </c>
      <c r="D19" s="41" t="s">
        <v>5</v>
      </c>
      <c r="E19" s="50">
        <v>214</v>
      </c>
      <c r="F19" s="50">
        <v>218</v>
      </c>
      <c r="G19" s="50" t="s">
        <v>2</v>
      </c>
      <c r="H19" s="30" t="s">
        <v>2</v>
      </c>
      <c r="I19" s="42" t="s">
        <v>95</v>
      </c>
      <c r="J19" s="59" t="str">
        <f>IF(G19="No Change","N/A",IF(G19="New Tag Required",Lookup!F:F,IF(G19="Remove Old Tag",Lookup!F:F,IF(G19="N/A","N/A",""))))</f>
        <v>N/A</v>
      </c>
      <c r="K19" s="64"/>
      <c r="L19" s="42"/>
      <c r="M19" s="59" t="str">
        <f>IF(H19="No Change","N/A",IF(H19="New Tag Required",Lookup!F:F,IF(H19="Remove Old Sign",Lookup!F:F,IF(H19="N/A","N/A",""))))</f>
        <v>N/A</v>
      </c>
      <c r="N19" s="64"/>
      <c r="O19" s="42"/>
    </row>
    <row r="20" spans="1:15" s="41" customFormat="1" x14ac:dyDescent="0.25">
      <c r="A20" s="41" t="s">
        <v>81</v>
      </c>
      <c r="B20" s="48" t="s">
        <v>92</v>
      </c>
      <c r="C20" s="42" t="s">
        <v>71</v>
      </c>
      <c r="D20" s="41" t="s">
        <v>5</v>
      </c>
      <c r="E20" s="50">
        <v>25</v>
      </c>
      <c r="F20" s="50">
        <v>23</v>
      </c>
      <c r="G20" s="50" t="s">
        <v>2</v>
      </c>
      <c r="H20" s="30" t="s">
        <v>2</v>
      </c>
      <c r="I20" s="42" t="s">
        <v>95</v>
      </c>
      <c r="J20" s="59" t="str">
        <f>IF(G20="No Change","N/A",IF(G20="New Tag Required",Lookup!F:F,IF(G20="Remove Old Tag",Lookup!F:F,IF(G20="N/A","N/A",""))))</f>
        <v>N/A</v>
      </c>
      <c r="K20" s="64"/>
      <c r="L20" s="42"/>
      <c r="M20" s="59" t="str">
        <f>IF(H20="No Change","N/A",IF(H20="New Tag Required",Lookup!F:F,IF(H20="Remove Old Sign",Lookup!F:F,IF(H20="N/A","N/A",""))))</f>
        <v>N/A</v>
      </c>
      <c r="N20" s="64"/>
      <c r="O20" s="42"/>
    </row>
    <row r="21" spans="1:15" s="41" customFormat="1" x14ac:dyDescent="0.25">
      <c r="A21" s="41" t="s">
        <v>82</v>
      </c>
      <c r="B21" s="48" t="s">
        <v>92</v>
      </c>
      <c r="C21" s="42" t="s">
        <v>71</v>
      </c>
      <c r="D21" s="41" t="s">
        <v>5</v>
      </c>
      <c r="E21" s="50">
        <v>215</v>
      </c>
      <c r="F21" s="50">
        <v>231</v>
      </c>
      <c r="G21" s="50" t="s">
        <v>2</v>
      </c>
      <c r="H21" s="30" t="s">
        <v>2</v>
      </c>
      <c r="I21" s="42" t="s">
        <v>95</v>
      </c>
      <c r="J21" s="59" t="str">
        <f>IF(G21="No Change","N/A",IF(G21="New Tag Required",Lookup!F:F,IF(G21="Remove Old Tag",Lookup!F:F,IF(G21="N/A","N/A",""))))</f>
        <v>N/A</v>
      </c>
      <c r="K21" s="64"/>
      <c r="L21" s="42"/>
      <c r="M21" s="59" t="str">
        <f>IF(H21="No Change","N/A",IF(H21="New Tag Required",Lookup!F:F,IF(H21="Remove Old Sign",Lookup!F:F,IF(H21="N/A","N/A",""))))</f>
        <v>N/A</v>
      </c>
      <c r="N21" s="64"/>
      <c r="O21" s="42"/>
    </row>
    <row r="22" spans="1:15" s="41" customFormat="1" x14ac:dyDescent="0.25">
      <c r="A22" s="41" t="s">
        <v>83</v>
      </c>
      <c r="B22" s="48" t="s">
        <v>92</v>
      </c>
      <c r="C22" s="42" t="s">
        <v>71</v>
      </c>
      <c r="D22" s="41" t="s">
        <v>5</v>
      </c>
      <c r="E22" s="51">
        <v>133</v>
      </c>
      <c r="F22" s="51">
        <v>131</v>
      </c>
      <c r="G22" s="50" t="s">
        <v>2</v>
      </c>
      <c r="H22" s="30" t="s">
        <v>2</v>
      </c>
      <c r="I22" s="42" t="s">
        <v>95</v>
      </c>
      <c r="J22" s="59" t="str">
        <f>IF(G22="No Change","N/A",IF(G22="New Tag Required",Lookup!F:F,IF(G22="Remove Old Tag",Lookup!F:F,IF(G22="N/A","N/A",""))))</f>
        <v>N/A</v>
      </c>
      <c r="K22" s="64"/>
      <c r="L22" s="42"/>
      <c r="M22" s="59" t="str">
        <f>IF(H22="No Change","N/A",IF(H22="New Tag Required",Lookup!F:F,IF(H22="Remove Old Sign",Lookup!F:F,IF(H22="N/A","N/A",""))))</f>
        <v>N/A</v>
      </c>
      <c r="N22" s="64"/>
      <c r="O22" s="42"/>
    </row>
    <row r="23" spans="1:15" s="41" customFormat="1" x14ac:dyDescent="0.25">
      <c r="A23" s="41" t="s">
        <v>84</v>
      </c>
      <c r="B23" s="48" t="s">
        <v>92</v>
      </c>
      <c r="C23" s="42" t="s">
        <v>71</v>
      </c>
      <c r="D23" s="41" t="s">
        <v>6</v>
      </c>
      <c r="E23" s="50">
        <v>98</v>
      </c>
      <c r="F23" s="50">
        <v>98</v>
      </c>
      <c r="G23" s="50" t="s">
        <v>2</v>
      </c>
      <c r="H23" s="30" t="s">
        <v>2</v>
      </c>
      <c r="I23" s="42" t="s">
        <v>95</v>
      </c>
      <c r="J23" s="59" t="str">
        <f>IF(G23="No Change","N/A",IF(G23="New Tag Required",Lookup!F:F,IF(G23="Remove Old Tag",Lookup!F:F,IF(G23="N/A","N/A",""))))</f>
        <v>N/A</v>
      </c>
      <c r="K23" s="64"/>
      <c r="L23" s="42"/>
      <c r="M23" s="59" t="str">
        <f>IF(H23="No Change","N/A",IF(H23="New Tag Required",Lookup!F:F,IF(H23="Remove Old Sign",Lookup!F:F,IF(H23="N/A","N/A",""))))</f>
        <v>N/A</v>
      </c>
      <c r="N23" s="64"/>
      <c r="O23" s="42"/>
    </row>
    <row r="24" spans="1:15" s="41" customFormat="1" x14ac:dyDescent="0.25">
      <c r="A24" s="41" t="s">
        <v>85</v>
      </c>
      <c r="B24" s="48" t="s">
        <v>92</v>
      </c>
      <c r="C24" s="42" t="s">
        <v>71</v>
      </c>
      <c r="D24" s="41" t="s">
        <v>5</v>
      </c>
      <c r="E24" s="50">
        <v>84</v>
      </c>
      <c r="F24" s="50">
        <v>83</v>
      </c>
      <c r="G24" s="50" t="s">
        <v>2</v>
      </c>
      <c r="H24" s="30" t="s">
        <v>2</v>
      </c>
      <c r="I24" s="42" t="s">
        <v>95</v>
      </c>
      <c r="J24" s="59" t="str">
        <f>IF(G24="No Change","N/A",IF(G24="New Tag Required",Lookup!F:F,IF(G24="Remove Old Tag",Lookup!F:F,IF(G24="N/A","N/A",""))))</f>
        <v>N/A</v>
      </c>
      <c r="K24" s="65"/>
      <c r="M24" s="59" t="str">
        <f>IF(H24="No Change","N/A",IF(H24="New Tag Required",Lookup!F:F,IF(H24="Remove Old Sign",Lookup!F:F,IF(H24="N/A","N/A",""))))</f>
        <v>N/A</v>
      </c>
      <c r="N24" s="64"/>
      <c r="O24" s="42"/>
    </row>
    <row r="25" spans="1:15" s="41" customFormat="1" x14ac:dyDescent="0.25">
      <c r="A25" s="41" t="s">
        <v>86</v>
      </c>
      <c r="B25" s="48" t="s">
        <v>92</v>
      </c>
      <c r="C25" s="42" t="s">
        <v>71</v>
      </c>
      <c r="D25" s="41" t="s">
        <v>5</v>
      </c>
      <c r="E25" s="50">
        <v>136</v>
      </c>
      <c r="F25" s="50">
        <v>140</v>
      </c>
      <c r="G25" s="50" t="s">
        <v>2</v>
      </c>
      <c r="H25" s="30" t="s">
        <v>2</v>
      </c>
      <c r="I25" s="42" t="s">
        <v>95</v>
      </c>
      <c r="J25" s="59" t="str">
        <f>IF(G25="No Change","N/A",IF(G25="New Tag Required",Lookup!F:F,IF(G25="Remove Old Tag",Lookup!F:F,IF(G25="N/A","N/A",""))))</f>
        <v>N/A</v>
      </c>
      <c r="K25" s="65"/>
      <c r="M25" s="59" t="str">
        <f>IF(H25="No Change","N/A",IF(H25="New Tag Required",Lookup!F:F,IF(H25="Remove Old Sign",Lookup!F:F,IF(H25="N/A","N/A",""))))</f>
        <v>N/A</v>
      </c>
      <c r="N25" s="64"/>
      <c r="O25" s="42"/>
    </row>
    <row r="26" spans="1:15" s="41" customFormat="1" x14ac:dyDescent="0.25">
      <c r="A26" s="41" t="s">
        <v>87</v>
      </c>
      <c r="B26" s="48" t="s">
        <v>92</v>
      </c>
      <c r="C26" s="42" t="s">
        <v>71</v>
      </c>
      <c r="D26" s="41" t="s">
        <v>5</v>
      </c>
      <c r="E26" s="50">
        <v>84</v>
      </c>
      <c r="F26" s="50">
        <v>88</v>
      </c>
      <c r="G26" s="50" t="s">
        <v>2</v>
      </c>
      <c r="H26" s="30" t="s">
        <v>2</v>
      </c>
      <c r="I26" s="42" t="s">
        <v>95</v>
      </c>
      <c r="J26" s="59" t="str">
        <f>IF(G26="No Change","N/A",IF(G26="New Tag Required",Lookup!F:F,IF(G26="Remove Old Tag",Lookup!F:F,IF(G26="N/A","N/A",""))))</f>
        <v>N/A</v>
      </c>
      <c r="K26" s="65"/>
      <c r="M26" s="59" t="str">
        <f>IF(H26="No Change","N/A",IF(H26="New Tag Required",Lookup!F:F,IF(H26="Remove Old Sign",Lookup!F:F,IF(H26="N/A","N/A",""))))</f>
        <v>N/A</v>
      </c>
      <c r="N26" s="65"/>
    </row>
    <row r="27" spans="1:15" s="41" customFormat="1" x14ac:dyDescent="0.25">
      <c r="A27" s="41" t="s">
        <v>88</v>
      </c>
      <c r="B27" s="48" t="s">
        <v>92</v>
      </c>
      <c r="C27" s="42" t="s">
        <v>71</v>
      </c>
      <c r="D27" s="41" t="s">
        <v>5</v>
      </c>
      <c r="E27" s="50">
        <v>98</v>
      </c>
      <c r="F27" s="50">
        <v>98</v>
      </c>
      <c r="G27" s="50" t="s">
        <v>2</v>
      </c>
      <c r="H27" s="30" t="s">
        <v>2</v>
      </c>
      <c r="I27" s="42" t="s">
        <v>95</v>
      </c>
      <c r="J27" s="59" t="str">
        <f>IF(G27="No Change","N/A",IF(G27="New Tag Required",Lookup!F:F,IF(G27="Remove Old Tag",Lookup!F:F,IF(G27="N/A","N/A",""))))</f>
        <v>N/A</v>
      </c>
      <c r="K27" s="65"/>
      <c r="M27" s="59" t="str">
        <f>IF(H27="No Change","N/A",IF(H27="New Tag Required",Lookup!F:F,IF(H27="Remove Old Sign",Lookup!F:F,IF(H27="N/A","N/A",""))))</f>
        <v>N/A</v>
      </c>
      <c r="N27" s="65"/>
    </row>
    <row r="28" spans="1:15" s="41" customFormat="1" x14ac:dyDescent="0.25">
      <c r="A28" s="49">
        <v>121</v>
      </c>
      <c r="B28" s="48" t="s">
        <v>92</v>
      </c>
      <c r="C28" s="42" t="s">
        <v>71</v>
      </c>
      <c r="D28" s="41" t="s">
        <v>5</v>
      </c>
      <c r="E28" s="50">
        <v>1169</v>
      </c>
      <c r="F28" s="50">
        <v>1158</v>
      </c>
      <c r="G28" s="50" t="s">
        <v>2</v>
      </c>
      <c r="H28" s="30" t="s">
        <v>2</v>
      </c>
      <c r="I28" s="42" t="s">
        <v>95</v>
      </c>
      <c r="J28" s="59" t="str">
        <f>IF(G28="No Change","N/A",IF(G28="New Tag Required",Lookup!F:F,IF(G28="Remove Old Tag",Lookup!F:F,IF(G28="N/A","N/A",""))))</f>
        <v>N/A</v>
      </c>
      <c r="K28" s="65"/>
      <c r="M28" s="59" t="str">
        <f>IF(H28="No Change","N/A",IF(H28="New Tag Required",Lookup!F:F,IF(H28="Remove Old Sign",Lookup!F:F,IF(H28="N/A","N/A",""))))</f>
        <v>N/A</v>
      </c>
      <c r="N28" s="65"/>
    </row>
    <row r="29" spans="1:15" s="41" customFormat="1" x14ac:dyDescent="0.25">
      <c r="A29" s="49">
        <v>122</v>
      </c>
      <c r="B29" s="48" t="s">
        <v>92</v>
      </c>
      <c r="C29" s="42" t="s">
        <v>71</v>
      </c>
      <c r="D29" s="41" t="s">
        <v>5</v>
      </c>
      <c r="E29" s="50">
        <v>201</v>
      </c>
      <c r="F29" s="50">
        <v>186</v>
      </c>
      <c r="G29" s="50" t="s">
        <v>2</v>
      </c>
      <c r="H29" s="30" t="s">
        <v>2</v>
      </c>
      <c r="I29" s="42" t="s">
        <v>95</v>
      </c>
      <c r="J29" s="59" t="str">
        <f>IF(G29="No Change","N/A",IF(G29="New Tag Required",Lookup!F:F,IF(G29="Remove Old Tag",Lookup!F:F,IF(G29="N/A","N/A",""))))</f>
        <v>N/A</v>
      </c>
      <c r="K29" s="65"/>
      <c r="M29" s="59" t="str">
        <f>IF(H29="No Change","N/A",IF(H29="New Tag Required",Lookup!F:F,IF(H29="Remove Old Sign",Lookup!F:F,IF(H29="N/A","N/A",""))))</f>
        <v>N/A</v>
      </c>
      <c r="N29" s="65"/>
    </row>
    <row r="30" spans="1:15" s="41" customFormat="1" x14ac:dyDescent="0.25">
      <c r="A30" s="49">
        <v>123</v>
      </c>
      <c r="B30" s="48" t="s">
        <v>92</v>
      </c>
      <c r="C30" s="42" t="s">
        <v>71</v>
      </c>
      <c r="D30" s="41" t="s">
        <v>5</v>
      </c>
      <c r="E30" s="50">
        <v>169</v>
      </c>
      <c r="F30" s="50">
        <v>150</v>
      </c>
      <c r="G30" s="50" t="s">
        <v>2</v>
      </c>
      <c r="H30" s="30" t="s">
        <v>2</v>
      </c>
      <c r="I30" s="42" t="s">
        <v>95</v>
      </c>
      <c r="J30" s="59" t="str">
        <f>IF(G30="No Change","N/A",IF(G30="New Tag Required",Lookup!F:F,IF(G30="Remove Old Tag",Lookup!F:F,IF(G30="N/A","N/A",""))))</f>
        <v>N/A</v>
      </c>
      <c r="K30" s="65"/>
      <c r="M30" s="59" t="str">
        <f>IF(H30="No Change","N/A",IF(H30="New Tag Required",Lookup!F:F,IF(H30="Remove Old Sign",Lookup!F:F,IF(H30="N/A","N/A",""))))</f>
        <v>N/A</v>
      </c>
      <c r="N30" s="65"/>
    </row>
    <row r="31" spans="1:15" x14ac:dyDescent="0.25">
      <c r="A31" s="56">
        <v>124</v>
      </c>
      <c r="B31" s="26" t="s">
        <v>92</v>
      </c>
      <c r="C31" s="11" t="s">
        <v>71</v>
      </c>
      <c r="D31" s="41" t="s">
        <v>5</v>
      </c>
      <c r="E31" s="30">
        <v>21</v>
      </c>
      <c r="F31" s="30">
        <v>22</v>
      </c>
      <c r="G31" s="30" t="s">
        <v>2</v>
      </c>
      <c r="H31" s="30" t="s">
        <v>2</v>
      </c>
      <c r="I31" s="42" t="s">
        <v>95</v>
      </c>
      <c r="J31" s="10" t="str">
        <f>IF(G31="No Change","N/A",IF(G31="New Tag Required",Lookup!F:F,IF(G31="Remove Old Tag",Lookup!F:F,IF(G31="N/A","N/A",""))))</f>
        <v>N/A</v>
      </c>
      <c r="K31" s="32"/>
      <c r="M31" s="10" t="str">
        <f>IF(H31="No Change","N/A",IF(H31="New Tag Required",Lookup!F:F,IF(H31="Remove Old Sign",Lookup!F:F,IF(H31="N/A","N/A",""))))</f>
        <v>N/A</v>
      </c>
      <c r="N31" s="32"/>
    </row>
    <row r="32" spans="1:15" x14ac:dyDescent="0.25">
      <c r="A32" s="56" t="s">
        <v>89</v>
      </c>
      <c r="B32" s="26" t="s">
        <v>92</v>
      </c>
      <c r="C32" s="11" t="s">
        <v>71</v>
      </c>
      <c r="D32" s="16" t="s">
        <v>5</v>
      </c>
      <c r="E32" s="30">
        <v>129</v>
      </c>
      <c r="F32" s="30">
        <v>120</v>
      </c>
      <c r="G32" s="30" t="s">
        <v>2</v>
      </c>
      <c r="H32" s="30" t="s">
        <v>2</v>
      </c>
      <c r="I32" s="42" t="s">
        <v>95</v>
      </c>
      <c r="J32" s="10" t="str">
        <f>IF(G32="No Change","N/A",IF(G32="New Tag Required",Lookup!F:F,IF(G32="Remove Old Tag",Lookup!F:F,IF(G32="N/A","N/A",""))))</f>
        <v>N/A</v>
      </c>
      <c r="K32" s="32"/>
      <c r="M32" s="10" t="str">
        <f>IF(H32="No Change","N/A",IF(H32="New Tag Required",Lookup!F:F,IF(H32="Remove Old Sign",Lookup!F:F,IF(H32="N/A","N/A",""))))</f>
        <v>N/A</v>
      </c>
      <c r="N32" s="32"/>
    </row>
    <row r="33" spans="1:14" x14ac:dyDescent="0.25">
      <c r="A33" s="56" t="s">
        <v>90</v>
      </c>
      <c r="B33" s="26" t="s">
        <v>92</v>
      </c>
      <c r="C33" s="11" t="s">
        <v>71</v>
      </c>
      <c r="D33" s="16" t="s">
        <v>5</v>
      </c>
      <c r="E33" s="30">
        <v>35</v>
      </c>
      <c r="F33" s="30">
        <v>61</v>
      </c>
      <c r="G33" s="30" t="s">
        <v>2</v>
      </c>
      <c r="H33" s="30" t="s">
        <v>2</v>
      </c>
      <c r="I33" s="42" t="s">
        <v>95</v>
      </c>
      <c r="J33" s="10" t="str">
        <f>IF(G33="No Change","N/A",IF(G33="New Tag Required",Lookup!F:F,IF(G33="Remove Old Tag",Lookup!F:F,IF(G33="N/A","N/A",""))))</f>
        <v>N/A</v>
      </c>
      <c r="K33" s="32"/>
      <c r="M33" s="10" t="str">
        <f>IF(H33="No Change","N/A",IF(H33="New Tag Required",Lookup!F:F,IF(H33="Remove Old Sign",Lookup!F:F,IF(H33="N/A","N/A",""))))</f>
        <v>N/A</v>
      </c>
      <c r="N33" s="32"/>
    </row>
    <row r="34" spans="1:14" x14ac:dyDescent="0.25">
      <c r="A34" s="56" t="s">
        <v>91</v>
      </c>
      <c r="B34" s="26" t="s">
        <v>92</v>
      </c>
      <c r="C34" s="11" t="s">
        <v>71</v>
      </c>
      <c r="D34" s="16" t="s">
        <v>5</v>
      </c>
      <c r="E34" s="30">
        <v>620</v>
      </c>
      <c r="F34" s="30">
        <v>608</v>
      </c>
      <c r="G34" s="30" t="s">
        <v>2</v>
      </c>
      <c r="H34" s="30" t="s">
        <v>2</v>
      </c>
      <c r="I34" s="42" t="s">
        <v>95</v>
      </c>
      <c r="J34" s="10" t="str">
        <f>IF(G34="No Change","N/A",IF(G34="New Tag Required",Lookup!F:F,IF(G34="Remove Old Tag",Lookup!F:F,IF(G34="N/A","N/A",""))))</f>
        <v>N/A</v>
      </c>
      <c r="K34" s="32"/>
      <c r="M34" s="10" t="str">
        <f>IF(H34="No Change","N/A",IF(H34="New Tag Required",Lookup!F:F,IF(H34="Remove Old Sign",Lookup!F:F,IF(H34="N/A","N/A",""))))</f>
        <v>N/A</v>
      </c>
      <c r="N34" s="32"/>
    </row>
    <row r="35" spans="1:14" x14ac:dyDescent="0.25">
      <c r="A35" s="77" t="s">
        <v>97</v>
      </c>
      <c r="B35" s="78" t="s">
        <v>93</v>
      </c>
      <c r="C35" s="79" t="s">
        <v>71</v>
      </c>
      <c r="D35" s="16" t="s">
        <v>5</v>
      </c>
      <c r="E35" s="30">
        <v>2919</v>
      </c>
      <c r="F35" s="30">
        <v>2946</v>
      </c>
      <c r="G35" s="30" t="s">
        <v>2</v>
      </c>
      <c r="H35" s="30" t="s">
        <v>2</v>
      </c>
      <c r="I35" s="42" t="s">
        <v>95</v>
      </c>
      <c r="J35" s="10" t="str">
        <f>IF(G35="No Change","N/A",IF(G35="New Tag Required",Lookup!F:F,IF(G35="Remove Old Tag",Lookup!F:F,IF(G35="N/A","N/A",""))))</f>
        <v>N/A</v>
      </c>
      <c r="K35" s="32"/>
      <c r="M35" s="10" t="str">
        <f>IF(H35="No Change","N/A",IF(H35="New Tag Required",Lookup!F:F,IF(H35="Remove Old Sign",Lookup!F:F,IF(H35="N/A","N/A",""))))</f>
        <v>N/A</v>
      </c>
      <c r="N35" s="32"/>
    </row>
    <row r="36" spans="1:14" x14ac:dyDescent="0.25">
      <c r="A36" s="56">
        <v>201</v>
      </c>
      <c r="B36" s="26" t="s">
        <v>93</v>
      </c>
      <c r="C36" s="11" t="s">
        <v>71</v>
      </c>
      <c r="D36" s="16" t="s">
        <v>5</v>
      </c>
      <c r="E36" s="30">
        <v>134</v>
      </c>
      <c r="F36" s="30">
        <v>132</v>
      </c>
      <c r="G36" s="30" t="s">
        <v>2</v>
      </c>
      <c r="H36" s="30" t="s">
        <v>2</v>
      </c>
      <c r="I36" s="42" t="s">
        <v>95</v>
      </c>
      <c r="J36" s="10" t="str">
        <f>IF(G36="No Change","N/A",IF(G36="New Tag Required",Lookup!F:F,IF(G36="Remove Old Tag",Lookup!F:F,IF(G36="N/A","N/A",""))))</f>
        <v>N/A</v>
      </c>
      <c r="K36" s="32"/>
      <c r="M36" s="10" t="str">
        <f>IF(H36="No Change","N/A",IF(H36="New Tag Required",Lookup!F:F,IF(H36="Remove Old Sign",Lookup!F:F,IF(H36="N/A","N/A",""))))</f>
        <v>N/A</v>
      </c>
    </row>
    <row r="37" spans="1:14" x14ac:dyDescent="0.25">
      <c r="A37" s="56">
        <v>202</v>
      </c>
      <c r="B37" s="26" t="s">
        <v>93</v>
      </c>
      <c r="C37" s="11" t="s">
        <v>71</v>
      </c>
      <c r="D37" s="16" t="s">
        <v>5</v>
      </c>
      <c r="E37" s="30">
        <v>331</v>
      </c>
      <c r="F37" s="30">
        <v>329</v>
      </c>
      <c r="G37" s="30" t="s">
        <v>2</v>
      </c>
      <c r="H37" s="30" t="s">
        <v>2</v>
      </c>
      <c r="I37" s="42" t="s">
        <v>95</v>
      </c>
      <c r="J37" s="10" t="str">
        <f>IF(G37="No Change","N/A",IF(G37="New Tag Required",Lookup!F:F,IF(G37="Remove Old Tag",Lookup!F:F,IF(G37="N/A","N/A",""))))</f>
        <v>N/A</v>
      </c>
      <c r="K37" s="32"/>
      <c r="M37" s="10" t="str">
        <f>IF(H37="No Change","N/A",IF(H37="New Tag Required",Lookup!F:F,IF(H37="Remove Old Sign",Lookup!F:F,IF(H37="N/A","N/A",""))))</f>
        <v>N/A</v>
      </c>
    </row>
    <row r="38" spans="1:14" x14ac:dyDescent="0.25">
      <c r="A38" s="56">
        <v>203</v>
      </c>
      <c r="B38" s="26" t="s">
        <v>93</v>
      </c>
      <c r="C38" s="11" t="s">
        <v>71</v>
      </c>
      <c r="D38" s="16" t="s">
        <v>5</v>
      </c>
      <c r="E38" s="30">
        <v>94</v>
      </c>
      <c r="F38" s="30">
        <v>89</v>
      </c>
      <c r="G38" s="30" t="s">
        <v>2</v>
      </c>
      <c r="H38" s="30" t="s">
        <v>2</v>
      </c>
      <c r="I38" s="42" t="s">
        <v>95</v>
      </c>
      <c r="J38" s="10" t="str">
        <f>IF(G38="No Change","N/A",IF(G38="New Tag Required",Lookup!F:F,IF(G38="Remove Old Tag",Lookup!F:F,IF(G38="N/A","N/A",""))))</f>
        <v>N/A</v>
      </c>
      <c r="K38" s="32"/>
      <c r="M38" s="10" t="str">
        <f>IF(H38="No Change","N/A",IF(H38="New Tag Required",Lookup!F:F,IF(H38="Remove Old Sign",Lookup!F:F,IF(H38="N/A","N/A",""))))</f>
        <v>N/A</v>
      </c>
    </row>
    <row r="39" spans="1:14" x14ac:dyDescent="0.25">
      <c r="A39" s="56">
        <v>204</v>
      </c>
      <c r="B39" s="26" t="s">
        <v>93</v>
      </c>
      <c r="C39" s="11" t="s">
        <v>71</v>
      </c>
      <c r="D39" s="16" t="s">
        <v>5</v>
      </c>
      <c r="E39" s="30">
        <v>9</v>
      </c>
      <c r="F39" s="30">
        <v>7</v>
      </c>
      <c r="G39" s="30" t="s">
        <v>2</v>
      </c>
      <c r="H39" s="30" t="s">
        <v>2</v>
      </c>
      <c r="I39" s="42" t="s">
        <v>95</v>
      </c>
      <c r="J39" s="10" t="str">
        <f>IF(G39="No Change","N/A",IF(G39="New Tag Required",Lookup!F:F,IF(G39="Remove Old Tag",Lookup!F:F,IF(G39="N/A","N/A",""))))</f>
        <v>N/A</v>
      </c>
      <c r="K39" s="32"/>
      <c r="M39" s="10" t="str">
        <f>IF(H39="No Change","N/A",IF(H39="New Tag Required",Lookup!F:F,IF(H39="Remove Old Sign",Lookup!F:F,IF(H39="N/A","N/A",""))))</f>
        <v>N/A</v>
      </c>
    </row>
    <row r="40" spans="1:14" x14ac:dyDescent="0.25">
      <c r="A40" s="56">
        <v>205</v>
      </c>
      <c r="B40" s="26" t="s">
        <v>93</v>
      </c>
      <c r="C40" s="11" t="s">
        <v>71</v>
      </c>
      <c r="D40" s="16" t="s">
        <v>5</v>
      </c>
      <c r="E40" s="30">
        <v>97</v>
      </c>
      <c r="F40" s="30">
        <v>95</v>
      </c>
      <c r="G40" s="30" t="s">
        <v>2</v>
      </c>
      <c r="H40" s="30" t="s">
        <v>2</v>
      </c>
      <c r="I40" s="42" t="s">
        <v>95</v>
      </c>
      <c r="J40" s="10" t="str">
        <f>IF(G40="No Change","N/A",IF(G40="New Tag Required",Lookup!F:F,IF(G40="Remove Old Tag",Lookup!F:F,IF(G40="N/A","N/A",""))))</f>
        <v>N/A</v>
      </c>
      <c r="K40" s="32"/>
      <c r="M40" s="10" t="str">
        <f>IF(H40="No Change","N/A",IF(H40="New Tag Required",Lookup!F:F,IF(H40="Remove Old Sign",Lookup!F:F,IF(H40="N/A","N/A",""))))</f>
        <v>N/A</v>
      </c>
    </row>
    <row r="41" spans="1:14" x14ac:dyDescent="0.25">
      <c r="A41" s="56">
        <v>206</v>
      </c>
      <c r="B41" s="26" t="s">
        <v>93</v>
      </c>
      <c r="C41" s="11" t="s">
        <v>71</v>
      </c>
      <c r="D41" s="16" t="s">
        <v>5</v>
      </c>
      <c r="E41" s="30">
        <v>133</v>
      </c>
      <c r="F41" s="30">
        <v>132</v>
      </c>
      <c r="G41" s="30" t="s">
        <v>2</v>
      </c>
      <c r="H41" s="30" t="s">
        <v>2</v>
      </c>
      <c r="I41" s="42" t="s">
        <v>95</v>
      </c>
      <c r="J41" s="10" t="str">
        <f>IF(G41="No Change","N/A",IF(G41="New Tag Required",Lookup!F:F,IF(G41="Remove Old Tag",Lookup!F:F,IF(G41="N/A","N/A",""))))</f>
        <v>N/A</v>
      </c>
      <c r="K41" s="32"/>
      <c r="M41" s="10" t="str">
        <f>IF(H41="No Change","N/A",IF(H41="New Tag Required",Lookup!F:F,IF(H41="Remove Old Sign",Lookup!F:F,IF(H41="N/A","N/A",""))))</f>
        <v>N/A</v>
      </c>
    </row>
    <row r="42" spans="1:14" x14ac:dyDescent="0.25">
      <c r="A42" s="56">
        <v>207</v>
      </c>
      <c r="B42" s="26" t="s">
        <v>93</v>
      </c>
      <c r="C42" s="11" t="s">
        <v>71</v>
      </c>
      <c r="D42" s="16" t="s">
        <v>5</v>
      </c>
      <c r="E42" s="30">
        <v>172</v>
      </c>
      <c r="F42" s="30">
        <v>168</v>
      </c>
      <c r="G42" s="30" t="s">
        <v>2</v>
      </c>
      <c r="H42" s="30" t="s">
        <v>2</v>
      </c>
      <c r="I42" s="42" t="s">
        <v>95</v>
      </c>
      <c r="J42" s="10" t="str">
        <f>IF(G42="No Change","N/A",IF(G42="New Tag Required",Lookup!F:F,IF(G42="Remove Old Tag",Lookup!F:F,IF(G42="N/A","N/A",""))))</f>
        <v>N/A</v>
      </c>
      <c r="K42" s="32"/>
      <c r="M42" s="10" t="str">
        <f>IF(H42="No Change","N/A",IF(H42="New Tag Required",Lookup!F:F,IF(H42="Remove Old Sign",Lookup!F:F,IF(H42="N/A","N/A",""))))</f>
        <v>N/A</v>
      </c>
    </row>
    <row r="43" spans="1:14" x14ac:dyDescent="0.25">
      <c r="A43" s="56">
        <v>208</v>
      </c>
      <c r="B43" s="26" t="s">
        <v>93</v>
      </c>
      <c r="C43" s="11" t="s">
        <v>71</v>
      </c>
      <c r="D43" s="16" t="s">
        <v>5</v>
      </c>
      <c r="E43" s="30">
        <v>234</v>
      </c>
      <c r="F43" s="30">
        <v>235</v>
      </c>
      <c r="G43" s="30" t="s">
        <v>2</v>
      </c>
      <c r="H43" s="30" t="s">
        <v>2</v>
      </c>
      <c r="I43" s="42" t="s">
        <v>95</v>
      </c>
      <c r="J43" s="10" t="str">
        <f>IF(G43="No Change","N/A",IF(G43="New Tag Required",Lookup!F:F,IF(G43="Remove Old Tag",Lookup!F:F,IF(G43="N/A","N/A",""))))</f>
        <v>N/A</v>
      </c>
      <c r="K43" s="32"/>
      <c r="M43" s="10" t="str">
        <f>IF(H43="No Change","N/A",IF(H43="New Tag Required",Lookup!F:F,IF(H43="Remove Old Sign",Lookup!F:F,IF(H43="N/A","N/A",""))))</f>
        <v>N/A</v>
      </c>
    </row>
    <row r="44" spans="1:14" x14ac:dyDescent="0.25">
      <c r="A44" s="56">
        <v>209</v>
      </c>
      <c r="B44" s="26" t="s">
        <v>93</v>
      </c>
      <c r="C44" s="11" t="s">
        <v>71</v>
      </c>
      <c r="D44" s="16" t="s">
        <v>5</v>
      </c>
      <c r="E44" s="30">
        <v>245</v>
      </c>
      <c r="F44" s="30">
        <v>243</v>
      </c>
      <c r="G44" s="30" t="s">
        <v>2</v>
      </c>
      <c r="H44" s="30" t="s">
        <v>2</v>
      </c>
      <c r="I44" s="42" t="s">
        <v>95</v>
      </c>
      <c r="J44" s="10" t="str">
        <f>IF(G44="No Change","N/A",IF(G44="New Tag Required",Lookup!F:F,IF(G44="Remove Old Tag",Lookup!F:F,IF(G44="N/A","N/A",""))))</f>
        <v>N/A</v>
      </c>
      <c r="K44" s="32"/>
      <c r="M44" s="10" t="str">
        <f>IF(H44="No Change","N/A",IF(H44="New Tag Required",Lookup!F:F,IF(H44="Remove Old Sign",Lookup!F:F,IF(H44="N/A","N/A",""))))</f>
        <v>N/A</v>
      </c>
    </row>
    <row r="45" spans="1:14" x14ac:dyDescent="0.25">
      <c r="A45" s="57">
        <v>210</v>
      </c>
      <c r="B45" s="26" t="s">
        <v>93</v>
      </c>
      <c r="C45" s="11" t="s">
        <v>71</v>
      </c>
      <c r="D45" s="16" t="s">
        <v>5</v>
      </c>
      <c r="E45" s="30">
        <v>143</v>
      </c>
      <c r="F45" s="33">
        <v>140</v>
      </c>
      <c r="G45" s="30" t="s">
        <v>2</v>
      </c>
      <c r="H45" s="30" t="s">
        <v>2</v>
      </c>
      <c r="I45" s="42" t="s">
        <v>95</v>
      </c>
      <c r="J45" s="10" t="str">
        <f>IF(G45="No Change","N/A",IF(G45="New Tag Required",Lookup!F:F,IF(G45="Remove Old Tag",Lookup!F:F,IF(G45="N/A","N/A",""))))</f>
        <v>N/A</v>
      </c>
      <c r="K45" s="32"/>
      <c r="M45" s="10" t="str">
        <f>IF(H45="No Change","N/A",IF(H45="New Tag Required",Lookup!F:F,IF(H45="Remove Old Sign",Lookup!F:F,IF(H45="N/A","N/A",""))))</f>
        <v>N/A</v>
      </c>
    </row>
    <row r="46" spans="1:14" x14ac:dyDescent="0.25">
      <c r="A46" s="57">
        <v>211</v>
      </c>
      <c r="B46" s="26" t="s">
        <v>93</v>
      </c>
      <c r="C46" s="11" t="s">
        <v>71</v>
      </c>
      <c r="D46" s="16" t="s">
        <v>5</v>
      </c>
      <c r="E46" s="30">
        <v>142</v>
      </c>
      <c r="F46" s="33">
        <v>130</v>
      </c>
      <c r="G46" s="30" t="s">
        <v>2</v>
      </c>
      <c r="H46" s="30" t="s">
        <v>2</v>
      </c>
      <c r="I46" s="42" t="s">
        <v>95</v>
      </c>
      <c r="J46" s="10" t="str">
        <f>IF(G46="No Change","N/A",IF(G46="New Tag Required",Lookup!F:F,IF(G46="Remove Old Tag",Lookup!F:F,IF(G46="N/A","N/A",""))))</f>
        <v>N/A</v>
      </c>
      <c r="K46" s="32"/>
      <c r="M46" s="10" t="str">
        <f>IF(H46="No Change","N/A",IF(H46="New Tag Required",Lookup!F:F,IF(H46="Remove Old Sign",Lookup!F:F,IF(H46="N/A","N/A",""))))</f>
        <v>N/A</v>
      </c>
    </row>
    <row r="47" spans="1:14" x14ac:dyDescent="0.25">
      <c r="A47" s="48" t="s">
        <v>89</v>
      </c>
      <c r="B47" s="26" t="s">
        <v>93</v>
      </c>
      <c r="C47" s="11" t="s">
        <v>71</v>
      </c>
      <c r="D47" s="16" t="s">
        <v>5</v>
      </c>
      <c r="E47" s="30">
        <v>95</v>
      </c>
      <c r="F47" s="34">
        <v>94</v>
      </c>
      <c r="G47" s="30" t="s">
        <v>2</v>
      </c>
      <c r="H47" s="30" t="s">
        <v>2</v>
      </c>
      <c r="I47" s="42" t="s">
        <v>95</v>
      </c>
      <c r="J47" s="10" t="str">
        <f>IF(G47="No Change","N/A",IF(G47="New Tag Required",Lookup!F:F,IF(G47="Remove Old Tag",Lookup!F:F,IF(G47="N/A","N/A",""))))</f>
        <v>N/A</v>
      </c>
      <c r="K47" s="32"/>
      <c r="M47" s="10" t="str">
        <f>IF(H47="No Change","N/A",IF(H47="New Tag Required",Lookup!F:F,IF(H47="Remove Old Sign",Lookup!F:F,IF(H47="N/A","N/A",""))))</f>
        <v>N/A</v>
      </c>
    </row>
    <row r="48" spans="1:14" x14ac:dyDescent="0.25">
      <c r="A48" s="56" t="s">
        <v>90</v>
      </c>
      <c r="B48" s="26" t="s">
        <v>93</v>
      </c>
      <c r="C48" s="11" t="s">
        <v>71</v>
      </c>
      <c r="D48" s="16" t="s">
        <v>5</v>
      </c>
      <c r="E48" s="30">
        <v>44</v>
      </c>
      <c r="F48" s="33">
        <v>41</v>
      </c>
      <c r="G48" s="30" t="s">
        <v>2</v>
      </c>
      <c r="H48" s="30" t="s">
        <v>2</v>
      </c>
      <c r="I48" s="42" t="s">
        <v>95</v>
      </c>
      <c r="J48" s="10" t="str">
        <f>IF(G48="No Change","N/A",IF(G48="New Tag Required",Lookup!F:F,IF(G48="Remove Old Tag",Lookup!F:F,IF(G48="N/A","N/A",""))))</f>
        <v>N/A</v>
      </c>
      <c r="K48" s="32"/>
      <c r="M48" s="10" t="str">
        <f>IF(H48="No Change","N/A",IF(H48="New Tag Required",Lookup!F:F,IF(H48="Remove Old Sign",Lookup!F:F,IF(H48="N/A","N/A",""))))</f>
        <v>N/A</v>
      </c>
    </row>
    <row r="49" spans="1:13" x14ac:dyDescent="0.25">
      <c r="A49" s="57" t="s">
        <v>94</v>
      </c>
      <c r="B49" s="26" t="s">
        <v>93</v>
      </c>
      <c r="C49" s="11" t="s">
        <v>71</v>
      </c>
      <c r="D49" s="16" t="s">
        <v>5</v>
      </c>
      <c r="E49" s="30">
        <v>625</v>
      </c>
      <c r="F49" s="33">
        <v>611</v>
      </c>
      <c r="G49" s="30" t="s">
        <v>2</v>
      </c>
      <c r="H49" s="30" t="s">
        <v>2</v>
      </c>
      <c r="I49" s="42" t="s">
        <v>95</v>
      </c>
      <c r="J49" s="10" t="str">
        <f>IF(G49="No Change","N/A",IF(G49="New Tag Required",Lookup!F:F,IF(G49="Remove Old Tag",Lookup!F:F,IF(G49="N/A","N/A",""))))</f>
        <v>N/A</v>
      </c>
      <c r="K49" s="32"/>
      <c r="M49" s="10" t="str">
        <f>IF(H49="No Change","N/A",IF(H49="New Tag Required",Lookup!F:F,IF(H49="Remove Old Sign",Lookup!F:F,IF(H49="N/A","N/A",""))))</f>
        <v>N/A</v>
      </c>
    </row>
    <row r="50" spans="1:13" x14ac:dyDescent="0.25">
      <c r="A50" s="58"/>
      <c r="C50" s="11"/>
      <c r="E50" s="30"/>
      <c r="F50" s="30"/>
      <c r="H50" s="30"/>
    </row>
    <row r="51" spans="1:13" ht="15.75" thickBot="1" x14ac:dyDescent="0.3">
      <c r="A51" s="58"/>
      <c r="C51" s="11"/>
      <c r="E51" s="30"/>
      <c r="F51" s="30"/>
      <c r="G51" s="30"/>
    </row>
    <row r="52" spans="1:13" ht="45" x14ac:dyDescent="0.25">
      <c r="A52" s="58"/>
      <c r="C52" s="11"/>
      <c r="E52" s="30"/>
      <c r="F52" s="30"/>
      <c r="G52" s="74" t="s">
        <v>45</v>
      </c>
      <c r="H52" s="75" t="s">
        <v>46</v>
      </c>
      <c r="J52" s="76" t="s">
        <v>40</v>
      </c>
      <c r="K52" s="10"/>
      <c r="L52" s="10"/>
      <c r="M52" s="76" t="s">
        <v>41</v>
      </c>
    </row>
    <row r="53" spans="1:13" ht="15.75" thickBot="1" x14ac:dyDescent="0.3">
      <c r="A53" s="58"/>
      <c r="C53" s="11"/>
      <c r="E53" s="30"/>
      <c r="F53" s="30"/>
      <c r="G53" s="14">
        <f>COUNTIF(G7:G52,"New Tag Required")</f>
        <v>0</v>
      </c>
      <c r="H53" s="13">
        <f>COUNTIF(H7:H52,"New Sign Required")</f>
        <v>0</v>
      </c>
      <c r="J53" s="12">
        <f>COUNTIF(J7:J52,"Installed")</f>
        <v>0</v>
      </c>
      <c r="K53" s="10"/>
      <c r="L53" s="10"/>
      <c r="M53" s="12">
        <f>COUNTIF(M7:M52,"Installed")</f>
        <v>0</v>
      </c>
    </row>
    <row r="54" spans="1:13" x14ac:dyDescent="0.25">
      <c r="A54" s="58"/>
      <c r="C54" s="11"/>
      <c r="E54" s="30"/>
      <c r="F54" s="31"/>
      <c r="G54" s="30"/>
    </row>
    <row r="55" spans="1:13" x14ac:dyDescent="0.25">
      <c r="A55" s="58"/>
      <c r="C55" s="11"/>
      <c r="E55" s="30"/>
      <c r="F55" s="30"/>
      <c r="G55" s="30"/>
    </row>
    <row r="56" spans="1:13" x14ac:dyDescent="0.25">
      <c r="A56" s="58"/>
      <c r="C56" s="11"/>
      <c r="E56" s="30"/>
      <c r="F56" s="30"/>
      <c r="G56" s="30"/>
    </row>
    <row r="57" spans="1:13" x14ac:dyDescent="0.25">
      <c r="A57" s="56"/>
      <c r="C57" s="11"/>
      <c r="E57" s="30"/>
      <c r="F57" s="30"/>
      <c r="G57" s="30"/>
    </row>
    <row r="58" spans="1:13" x14ac:dyDescent="0.25">
      <c r="A58" s="56"/>
      <c r="C58" s="11"/>
    </row>
    <row r="59" spans="1:13" x14ac:dyDescent="0.25">
      <c r="C59" s="11"/>
    </row>
    <row r="60" spans="1:13" x14ac:dyDescent="0.25">
      <c r="C60" s="11"/>
    </row>
    <row r="61" spans="1:13" x14ac:dyDescent="0.25">
      <c r="C61" s="11"/>
    </row>
    <row r="62" spans="1:13" x14ac:dyDescent="0.25">
      <c r="C62" s="11"/>
    </row>
    <row r="63" spans="1:13" x14ac:dyDescent="0.25">
      <c r="C63" s="11"/>
    </row>
    <row r="64" spans="1:1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203" spans="3:3" x14ac:dyDescent="0.25">
      <c r="C203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3">
    <mergeCell ref="B1:C1"/>
    <mergeCell ref="B2:C2"/>
    <mergeCell ref="A4:M4"/>
  </mergeCells>
  <conditionalFormatting sqref="G51 G54:G56">
    <cfRule type="containsText" dxfId="131" priority="310" operator="containsText" text="New Tag Required">
      <formula>NOT(ISERROR(SEARCH("New Tag Required",G51)))</formula>
    </cfRule>
  </conditionalFormatting>
  <conditionalFormatting sqref="D42:D102 D6:D7">
    <cfRule type="containsText" dxfId="130" priority="309" operator="containsText" text="Yes">
      <formula>NOT(ISERROR(SEARCH("Yes",D6)))</formula>
    </cfRule>
  </conditionalFormatting>
  <conditionalFormatting sqref="H203:H424 H51 H54:H102">
    <cfRule type="containsText" dxfId="129" priority="297" operator="containsText" text="New Sign Required">
      <formula>NOT(ISERROR(SEARCH("New Sign Required",H51)))</formula>
    </cfRule>
  </conditionalFormatting>
  <conditionalFormatting sqref="G51 G54:G102">
    <cfRule type="containsText" dxfId="128" priority="296" operator="containsText" text="Action Required">
      <formula>NOT(ISERROR(SEARCH("Action Required",G51)))</formula>
    </cfRule>
  </conditionalFormatting>
  <conditionalFormatting sqref="H51 H54:H102">
    <cfRule type="containsText" dxfId="127" priority="295" operator="containsText" text="Action Required">
      <formula>NOT(ISERROR(SEARCH("Action Required",H51)))</formula>
    </cfRule>
  </conditionalFormatting>
  <conditionalFormatting sqref="G6:G7 G11:G49">
    <cfRule type="containsText" dxfId="126" priority="237" operator="containsText" text="New Tag Required">
      <formula>NOT(ISERROR(SEARCH("New Tag Required",G6)))</formula>
    </cfRule>
  </conditionalFormatting>
  <conditionalFormatting sqref="D32:D41">
    <cfRule type="containsText" dxfId="125" priority="236" operator="containsText" text="Yes">
      <formula>NOT(ISERROR(SEARCH("Yes",D32)))</formula>
    </cfRule>
  </conditionalFormatting>
  <conditionalFormatting sqref="G6:G7 G11:G49">
    <cfRule type="containsText" dxfId="124" priority="234" operator="containsText" text="Action Required">
      <formula>NOT(ISERROR(SEARCH("Action Required",G6)))</formula>
    </cfRule>
  </conditionalFormatting>
  <conditionalFormatting sqref="G6:G7">
    <cfRule type="containsText" dxfId="123" priority="232" operator="containsText" text="New Tag Required">
      <formula>NOT(ISERROR(SEARCH("New Tag Required",G6)))</formula>
    </cfRule>
  </conditionalFormatting>
  <conditionalFormatting sqref="D6:D7">
    <cfRule type="containsText" dxfId="122" priority="231" operator="containsText" text="Yes">
      <formula>NOT(ISERROR(SEARCH("Yes",D6)))</formula>
    </cfRule>
  </conditionalFormatting>
  <conditionalFormatting sqref="G6:G7">
    <cfRule type="containsText" dxfId="121" priority="230" operator="containsText" text="Action Required">
      <formula>NOT(ISERROR(SEARCH("Action Required",G6)))</formula>
    </cfRule>
  </conditionalFormatting>
  <conditionalFormatting sqref="D103:D202">
    <cfRule type="containsText" dxfId="120" priority="229" operator="containsText" text="Yes">
      <formula>NOT(ISERROR(SEARCH("Yes",D103)))</formula>
    </cfRule>
  </conditionalFormatting>
  <conditionalFormatting sqref="H103:H202">
    <cfRule type="containsText" dxfId="119" priority="228" operator="containsText" text="New Sign Required">
      <formula>NOT(ISERROR(SEARCH("New Sign Required",H103)))</formula>
    </cfRule>
  </conditionalFormatting>
  <conditionalFormatting sqref="G103:G202">
    <cfRule type="containsText" dxfId="118" priority="227" operator="containsText" text="Action Required">
      <formula>NOT(ISERROR(SEARCH("Action Required",G103)))</formula>
    </cfRule>
  </conditionalFormatting>
  <conditionalFormatting sqref="H103:H202">
    <cfRule type="containsText" dxfId="117" priority="226" operator="containsText" text="Action Required">
      <formula>NOT(ISERROR(SEARCH("Action Required",H103)))</formula>
    </cfRule>
  </conditionalFormatting>
  <conditionalFormatting sqref="D8">
    <cfRule type="containsText" dxfId="116" priority="212" operator="containsText" text="Yes">
      <formula>NOT(ISERROR(SEARCH("Yes",D8)))</formula>
    </cfRule>
  </conditionalFormatting>
  <conditionalFormatting sqref="G8">
    <cfRule type="containsText" dxfId="115" priority="211" operator="containsText" text="New Tag Required">
      <formula>NOT(ISERROR(SEARCH("New Tag Required",G8)))</formula>
    </cfRule>
  </conditionalFormatting>
  <conditionalFormatting sqref="G8">
    <cfRule type="containsText" dxfId="114" priority="209" operator="containsText" text="Action Required">
      <formula>NOT(ISERROR(SEARCH("Action Required",G8)))</formula>
    </cfRule>
  </conditionalFormatting>
  <conditionalFormatting sqref="G9">
    <cfRule type="containsText" dxfId="113" priority="207" operator="containsText" text="New Tag Required">
      <formula>NOT(ISERROR(SEARCH("New Tag Required",G9)))</formula>
    </cfRule>
  </conditionalFormatting>
  <conditionalFormatting sqref="G9">
    <cfRule type="containsText" dxfId="112" priority="205" operator="containsText" text="Action Required">
      <formula>NOT(ISERROR(SEARCH("Action Required",G9)))</formula>
    </cfRule>
  </conditionalFormatting>
  <conditionalFormatting sqref="J2:N2">
    <cfRule type="cellIs" dxfId="111" priority="203" operator="notEqual">
      <formula>0</formula>
    </cfRule>
  </conditionalFormatting>
  <conditionalFormatting sqref="J6:J49">
    <cfRule type="cellIs" dxfId="110" priority="202" operator="equal">
      <formula>0</formula>
    </cfRule>
  </conditionalFormatting>
  <conditionalFormatting sqref="M6:M49">
    <cfRule type="cellIs" dxfId="109" priority="201" operator="equal">
      <formula>0</formula>
    </cfRule>
  </conditionalFormatting>
  <conditionalFormatting sqref="J6:J49 M6:M49">
    <cfRule type="cellIs" dxfId="108" priority="198" operator="equal">
      <formula>"In Progress"</formula>
    </cfRule>
    <cfRule type="cellIs" dxfId="107" priority="199" operator="equal">
      <formula>"Log Issues"</formula>
    </cfRule>
    <cfRule type="cellIs" dxfId="106" priority="200" operator="equal">
      <formula>"N/A"</formula>
    </cfRule>
  </conditionalFormatting>
  <conditionalFormatting sqref="K16:L16 K6:K15">
    <cfRule type="expression" dxfId="105" priority="197">
      <formula>$J6="Log Issues"</formula>
    </cfRule>
  </conditionalFormatting>
  <conditionalFormatting sqref="N6:N16">
    <cfRule type="expression" dxfId="104" priority="196">
      <formula>$M6="Log Issues"</formula>
    </cfRule>
  </conditionalFormatting>
  <conditionalFormatting sqref="G10">
    <cfRule type="containsText" dxfId="103" priority="195" operator="containsText" text="New Tag Required">
      <formula>NOT(ISERROR(SEARCH("New Tag Required",G10)))</formula>
    </cfRule>
  </conditionalFormatting>
  <conditionalFormatting sqref="G10">
    <cfRule type="containsText" dxfId="102" priority="193" operator="containsText" text="Action Required">
      <formula>NOT(ISERROR(SEARCH("Action Required",G10)))</formula>
    </cfRule>
  </conditionalFormatting>
  <conditionalFormatting sqref="H1:H3 H51:H1048576 H5">
    <cfRule type="containsText" dxfId="101" priority="190" operator="containsText" text="Remove Old Sign">
      <formula>NOT(ISERROR(SEARCH("Remove Old Sign",H1)))</formula>
    </cfRule>
    <cfRule type="containsText" dxfId="100" priority="191" operator="containsText" text="Move Sign to New Location">
      <formula>NOT(ISERROR(SEARCH("Move Sign to New Location",H1)))</formula>
    </cfRule>
  </conditionalFormatting>
  <conditionalFormatting sqref="G51:G1048576 G1:G3 G5:G49">
    <cfRule type="containsText" dxfId="99" priority="189" operator="containsText" text="Remove Old Tag">
      <formula>NOT(ISERROR(SEARCH("Remove Old Tag",G1)))</formula>
    </cfRule>
  </conditionalFormatting>
  <conditionalFormatting sqref="D9">
    <cfRule type="containsText" dxfId="98" priority="187" operator="containsText" text="Yes">
      <formula>NOT(ISERROR(SEARCH("Yes",D9)))</formula>
    </cfRule>
  </conditionalFormatting>
  <conditionalFormatting sqref="D10">
    <cfRule type="containsText" dxfId="97" priority="186" operator="containsText" text="Yes">
      <formula>NOT(ISERROR(SEARCH("Yes",D10)))</formula>
    </cfRule>
  </conditionalFormatting>
  <conditionalFormatting sqref="D11:D31">
    <cfRule type="containsText" dxfId="96" priority="185" operator="containsText" text="Yes">
      <formula>NOT(ISERROR(SEARCH("Yes",D11)))</formula>
    </cfRule>
  </conditionalFormatting>
  <conditionalFormatting sqref="H6:H7">
    <cfRule type="containsText" dxfId="95" priority="155" operator="containsText" text="New Tag Required">
      <formula>NOT(ISERROR(SEARCH("New Tag Required",H6)))</formula>
    </cfRule>
  </conditionalFormatting>
  <conditionalFormatting sqref="H6:H7">
    <cfRule type="containsText" dxfId="94" priority="154" operator="containsText" text="Action Required">
      <formula>NOT(ISERROR(SEARCH("Action Required",H6)))</formula>
    </cfRule>
  </conditionalFormatting>
  <conditionalFormatting sqref="H6:H7">
    <cfRule type="containsText" dxfId="93" priority="153" operator="containsText" text="Remove Old Tag">
      <formula>NOT(ISERROR(SEARCH("Remove Old Tag",H6)))</formula>
    </cfRule>
  </conditionalFormatting>
  <conditionalFormatting sqref="H8">
    <cfRule type="containsText" dxfId="92" priority="152" operator="containsText" text="New Tag Required">
      <formula>NOT(ISERROR(SEARCH("New Tag Required",H8)))</formula>
    </cfRule>
  </conditionalFormatting>
  <conditionalFormatting sqref="H8">
    <cfRule type="containsText" dxfId="91" priority="151" operator="containsText" text="Action Required">
      <formula>NOT(ISERROR(SEARCH("Action Required",H8)))</formula>
    </cfRule>
  </conditionalFormatting>
  <conditionalFormatting sqref="H8">
    <cfRule type="containsText" dxfId="90" priority="150" operator="containsText" text="Remove Old Tag">
      <formula>NOT(ISERROR(SEARCH("Remove Old Tag",H8)))</formula>
    </cfRule>
  </conditionalFormatting>
  <conditionalFormatting sqref="H9">
    <cfRule type="containsText" dxfId="89" priority="149" operator="containsText" text="New Tag Required">
      <formula>NOT(ISERROR(SEARCH("New Tag Required",H9)))</formula>
    </cfRule>
  </conditionalFormatting>
  <conditionalFormatting sqref="H9">
    <cfRule type="containsText" dxfId="88" priority="148" operator="containsText" text="Action Required">
      <formula>NOT(ISERROR(SEARCH("Action Required",H9)))</formula>
    </cfRule>
  </conditionalFormatting>
  <conditionalFormatting sqref="H9">
    <cfRule type="containsText" dxfId="87" priority="147" operator="containsText" text="Remove Old Tag">
      <formula>NOT(ISERROR(SEARCH("Remove Old Tag",H9)))</formula>
    </cfRule>
  </conditionalFormatting>
  <conditionalFormatting sqref="H10">
    <cfRule type="containsText" dxfId="86" priority="146" operator="containsText" text="New Tag Required">
      <formula>NOT(ISERROR(SEARCH("New Tag Required",H10)))</formula>
    </cfRule>
  </conditionalFormatting>
  <conditionalFormatting sqref="H10">
    <cfRule type="containsText" dxfId="85" priority="145" operator="containsText" text="Action Required">
      <formula>NOT(ISERROR(SEARCH("Action Required",H10)))</formula>
    </cfRule>
  </conditionalFormatting>
  <conditionalFormatting sqref="H10">
    <cfRule type="containsText" dxfId="84" priority="144" operator="containsText" text="Remove Old Tag">
      <formula>NOT(ISERROR(SEARCH("Remove Old Tag",H10)))</formula>
    </cfRule>
  </conditionalFormatting>
  <conditionalFormatting sqref="H11">
    <cfRule type="containsText" dxfId="83" priority="143" operator="containsText" text="New Tag Required">
      <formula>NOT(ISERROR(SEARCH("New Tag Required",H11)))</formula>
    </cfRule>
  </conditionalFormatting>
  <conditionalFormatting sqref="H11">
    <cfRule type="containsText" dxfId="82" priority="142" operator="containsText" text="Action Required">
      <formula>NOT(ISERROR(SEARCH("Action Required",H11)))</formula>
    </cfRule>
  </conditionalFormatting>
  <conditionalFormatting sqref="H11">
    <cfRule type="containsText" dxfId="81" priority="141" operator="containsText" text="Remove Old Tag">
      <formula>NOT(ISERROR(SEARCH("Remove Old Tag",H11)))</formula>
    </cfRule>
  </conditionalFormatting>
  <conditionalFormatting sqref="H12">
    <cfRule type="containsText" dxfId="80" priority="137" operator="containsText" text="New Tag Required">
      <formula>NOT(ISERROR(SEARCH("New Tag Required",H12)))</formula>
    </cfRule>
  </conditionalFormatting>
  <conditionalFormatting sqref="H12">
    <cfRule type="containsText" dxfId="79" priority="136" operator="containsText" text="Action Required">
      <formula>NOT(ISERROR(SEARCH("Action Required",H12)))</formula>
    </cfRule>
  </conditionalFormatting>
  <conditionalFormatting sqref="H12">
    <cfRule type="containsText" dxfId="78" priority="135" operator="containsText" text="Remove Old Tag">
      <formula>NOT(ISERROR(SEARCH("Remove Old Tag",H12)))</formula>
    </cfRule>
  </conditionalFormatting>
  <conditionalFormatting sqref="H13">
    <cfRule type="containsText" dxfId="77" priority="131" operator="containsText" text="New Tag Required">
      <formula>NOT(ISERROR(SEARCH("New Tag Required",H13)))</formula>
    </cfRule>
  </conditionalFormatting>
  <conditionalFormatting sqref="H13">
    <cfRule type="containsText" dxfId="76" priority="130" operator="containsText" text="Action Required">
      <formula>NOT(ISERROR(SEARCH("Action Required",H13)))</formula>
    </cfRule>
  </conditionalFormatting>
  <conditionalFormatting sqref="H13">
    <cfRule type="containsText" dxfId="75" priority="129" operator="containsText" text="Remove Old Tag">
      <formula>NOT(ISERROR(SEARCH("Remove Old Tag",H13)))</formula>
    </cfRule>
  </conditionalFormatting>
  <conditionalFormatting sqref="H14">
    <cfRule type="containsText" dxfId="74" priority="128" operator="containsText" text="New Tag Required">
      <formula>NOT(ISERROR(SEARCH("New Tag Required",H14)))</formula>
    </cfRule>
  </conditionalFormatting>
  <conditionalFormatting sqref="H14">
    <cfRule type="containsText" dxfId="73" priority="127" operator="containsText" text="Action Required">
      <formula>NOT(ISERROR(SEARCH("Action Required",H14)))</formula>
    </cfRule>
  </conditionalFormatting>
  <conditionalFormatting sqref="H14">
    <cfRule type="containsText" dxfId="72" priority="126" operator="containsText" text="Remove Old Tag">
      <formula>NOT(ISERROR(SEARCH("Remove Old Tag",H14)))</formula>
    </cfRule>
  </conditionalFormatting>
  <conditionalFormatting sqref="H15">
    <cfRule type="containsText" dxfId="71" priority="125" operator="containsText" text="New Tag Required">
      <formula>NOT(ISERROR(SEARCH("New Tag Required",H15)))</formula>
    </cfRule>
  </conditionalFormatting>
  <conditionalFormatting sqref="H15">
    <cfRule type="containsText" dxfId="70" priority="124" operator="containsText" text="Action Required">
      <formula>NOT(ISERROR(SEARCH("Action Required",H15)))</formula>
    </cfRule>
  </conditionalFormatting>
  <conditionalFormatting sqref="H15">
    <cfRule type="containsText" dxfId="69" priority="123" operator="containsText" text="Remove Old Tag">
      <formula>NOT(ISERROR(SEARCH("Remove Old Tag",H15)))</formula>
    </cfRule>
  </conditionalFormatting>
  <conditionalFormatting sqref="H16">
    <cfRule type="containsText" dxfId="68" priority="119" operator="containsText" text="New Tag Required">
      <formula>NOT(ISERROR(SEARCH("New Tag Required",H16)))</formula>
    </cfRule>
  </conditionalFormatting>
  <conditionalFormatting sqref="H16">
    <cfRule type="containsText" dxfId="67" priority="118" operator="containsText" text="Action Required">
      <formula>NOT(ISERROR(SEARCH("Action Required",H16)))</formula>
    </cfRule>
  </conditionalFormatting>
  <conditionalFormatting sqref="H16">
    <cfRule type="containsText" dxfId="66" priority="117" operator="containsText" text="Remove Old Tag">
      <formula>NOT(ISERROR(SEARCH("Remove Old Tag",H16)))</formula>
    </cfRule>
  </conditionalFormatting>
  <conditionalFormatting sqref="H17">
    <cfRule type="containsText" dxfId="65" priority="116" operator="containsText" text="New Tag Required">
      <formula>NOT(ISERROR(SEARCH("New Tag Required",H17)))</formula>
    </cfRule>
  </conditionalFormatting>
  <conditionalFormatting sqref="H17">
    <cfRule type="containsText" dxfId="64" priority="115" operator="containsText" text="Action Required">
      <formula>NOT(ISERROR(SEARCH("Action Required",H17)))</formula>
    </cfRule>
  </conditionalFormatting>
  <conditionalFormatting sqref="H17">
    <cfRule type="containsText" dxfId="63" priority="114" operator="containsText" text="Remove Old Tag">
      <formula>NOT(ISERROR(SEARCH("Remove Old Tag",H17)))</formula>
    </cfRule>
  </conditionalFormatting>
  <conditionalFormatting sqref="H18">
    <cfRule type="containsText" dxfId="62" priority="113" operator="containsText" text="New Tag Required">
      <formula>NOT(ISERROR(SEARCH("New Tag Required",H18)))</formula>
    </cfRule>
  </conditionalFormatting>
  <conditionalFormatting sqref="H18">
    <cfRule type="containsText" dxfId="61" priority="112" operator="containsText" text="Action Required">
      <formula>NOT(ISERROR(SEARCH("Action Required",H18)))</formula>
    </cfRule>
  </conditionalFormatting>
  <conditionalFormatting sqref="H18">
    <cfRule type="containsText" dxfId="60" priority="111" operator="containsText" text="Remove Old Tag">
      <formula>NOT(ISERROR(SEARCH("Remove Old Tag",H18)))</formula>
    </cfRule>
  </conditionalFormatting>
  <conditionalFormatting sqref="H19">
    <cfRule type="containsText" dxfId="59" priority="110" operator="containsText" text="New Tag Required">
      <formula>NOT(ISERROR(SEARCH("New Tag Required",H19)))</formula>
    </cfRule>
  </conditionalFormatting>
  <conditionalFormatting sqref="H19">
    <cfRule type="containsText" dxfId="58" priority="109" operator="containsText" text="Action Required">
      <formula>NOT(ISERROR(SEARCH("Action Required",H19)))</formula>
    </cfRule>
  </conditionalFormatting>
  <conditionalFormatting sqref="H19">
    <cfRule type="containsText" dxfId="57" priority="108" operator="containsText" text="Remove Old Tag">
      <formula>NOT(ISERROR(SEARCH("Remove Old Tag",H19)))</formula>
    </cfRule>
  </conditionalFormatting>
  <conditionalFormatting sqref="H20">
    <cfRule type="containsText" dxfId="56" priority="107" operator="containsText" text="New Tag Required">
      <formula>NOT(ISERROR(SEARCH("New Tag Required",H20)))</formula>
    </cfRule>
  </conditionalFormatting>
  <conditionalFormatting sqref="H20">
    <cfRule type="containsText" dxfId="55" priority="106" operator="containsText" text="Action Required">
      <formula>NOT(ISERROR(SEARCH("Action Required",H20)))</formula>
    </cfRule>
  </conditionalFormatting>
  <conditionalFormatting sqref="H20">
    <cfRule type="containsText" dxfId="54" priority="105" operator="containsText" text="Remove Old Tag">
      <formula>NOT(ISERROR(SEARCH("Remove Old Tag",H20)))</formula>
    </cfRule>
  </conditionalFormatting>
  <conditionalFormatting sqref="H21">
    <cfRule type="containsText" dxfId="53" priority="104" operator="containsText" text="New Tag Required">
      <formula>NOT(ISERROR(SEARCH("New Tag Required",H21)))</formula>
    </cfRule>
  </conditionalFormatting>
  <conditionalFormatting sqref="H21">
    <cfRule type="containsText" dxfId="52" priority="103" operator="containsText" text="Action Required">
      <formula>NOT(ISERROR(SEARCH("Action Required",H21)))</formula>
    </cfRule>
  </conditionalFormatting>
  <conditionalFormatting sqref="H21">
    <cfRule type="containsText" dxfId="51" priority="102" operator="containsText" text="Remove Old Tag">
      <formula>NOT(ISERROR(SEARCH("Remove Old Tag",H21)))</formula>
    </cfRule>
  </conditionalFormatting>
  <conditionalFormatting sqref="H22">
    <cfRule type="containsText" dxfId="50" priority="101" operator="containsText" text="New Tag Required">
      <formula>NOT(ISERROR(SEARCH("New Tag Required",H22)))</formula>
    </cfRule>
  </conditionalFormatting>
  <conditionalFormatting sqref="H22">
    <cfRule type="containsText" dxfId="49" priority="100" operator="containsText" text="Action Required">
      <formula>NOT(ISERROR(SEARCH("Action Required",H22)))</formula>
    </cfRule>
  </conditionalFormatting>
  <conditionalFormatting sqref="H22">
    <cfRule type="containsText" dxfId="48" priority="99" operator="containsText" text="Remove Old Tag">
      <formula>NOT(ISERROR(SEARCH("Remove Old Tag",H22)))</formula>
    </cfRule>
  </conditionalFormatting>
  <conditionalFormatting sqref="H23">
    <cfRule type="containsText" dxfId="47" priority="98" operator="containsText" text="New Tag Required">
      <formula>NOT(ISERROR(SEARCH("New Tag Required",H23)))</formula>
    </cfRule>
  </conditionalFormatting>
  <conditionalFormatting sqref="H23">
    <cfRule type="containsText" dxfId="46" priority="97" operator="containsText" text="Action Required">
      <formula>NOT(ISERROR(SEARCH("Action Required",H23)))</formula>
    </cfRule>
  </conditionalFormatting>
  <conditionalFormatting sqref="H23">
    <cfRule type="containsText" dxfId="45" priority="96" operator="containsText" text="Remove Old Tag">
      <formula>NOT(ISERROR(SEARCH("Remove Old Tag",H23)))</formula>
    </cfRule>
  </conditionalFormatting>
  <conditionalFormatting sqref="H24">
    <cfRule type="containsText" dxfId="44" priority="95" operator="containsText" text="New Tag Required">
      <formula>NOT(ISERROR(SEARCH("New Tag Required",H24)))</formula>
    </cfRule>
  </conditionalFormatting>
  <conditionalFormatting sqref="H24">
    <cfRule type="containsText" dxfId="43" priority="94" operator="containsText" text="Action Required">
      <formula>NOT(ISERROR(SEARCH("Action Required",H24)))</formula>
    </cfRule>
  </conditionalFormatting>
  <conditionalFormatting sqref="H24">
    <cfRule type="containsText" dxfId="42" priority="93" operator="containsText" text="Remove Old Tag">
      <formula>NOT(ISERROR(SEARCH("Remove Old Tag",H24)))</formula>
    </cfRule>
  </conditionalFormatting>
  <conditionalFormatting sqref="H25">
    <cfRule type="containsText" dxfId="41" priority="92" operator="containsText" text="New Tag Required">
      <formula>NOT(ISERROR(SEARCH("New Tag Required",H25)))</formula>
    </cfRule>
  </conditionalFormatting>
  <conditionalFormatting sqref="H25">
    <cfRule type="containsText" dxfId="40" priority="91" operator="containsText" text="Action Required">
      <formula>NOT(ISERROR(SEARCH("Action Required",H25)))</formula>
    </cfRule>
  </conditionalFormatting>
  <conditionalFormatting sqref="H25">
    <cfRule type="containsText" dxfId="39" priority="90" operator="containsText" text="Remove Old Tag">
      <formula>NOT(ISERROR(SEARCH("Remove Old Tag",H25)))</formula>
    </cfRule>
  </conditionalFormatting>
  <conditionalFormatting sqref="H26">
    <cfRule type="containsText" dxfId="38" priority="89" operator="containsText" text="New Tag Required">
      <formula>NOT(ISERROR(SEARCH("New Tag Required",H26)))</formula>
    </cfRule>
  </conditionalFormatting>
  <conditionalFormatting sqref="H26">
    <cfRule type="containsText" dxfId="37" priority="88" operator="containsText" text="Action Required">
      <formula>NOT(ISERROR(SEARCH("Action Required",H26)))</formula>
    </cfRule>
  </conditionalFormatting>
  <conditionalFormatting sqref="H26">
    <cfRule type="containsText" dxfId="36" priority="87" operator="containsText" text="Remove Old Tag">
      <formula>NOT(ISERROR(SEARCH("Remove Old Tag",H26)))</formula>
    </cfRule>
  </conditionalFormatting>
  <conditionalFormatting sqref="H27">
    <cfRule type="containsText" dxfId="35" priority="86" operator="containsText" text="New Tag Required">
      <formula>NOT(ISERROR(SEARCH("New Tag Required",H27)))</formula>
    </cfRule>
  </conditionalFormatting>
  <conditionalFormatting sqref="H27">
    <cfRule type="containsText" dxfId="34" priority="85" operator="containsText" text="Action Required">
      <formula>NOT(ISERROR(SEARCH("Action Required",H27)))</formula>
    </cfRule>
  </conditionalFormatting>
  <conditionalFormatting sqref="H27">
    <cfRule type="containsText" dxfId="33" priority="84" operator="containsText" text="Remove Old Tag">
      <formula>NOT(ISERROR(SEARCH("Remove Old Tag",H27)))</formula>
    </cfRule>
  </conditionalFormatting>
  <conditionalFormatting sqref="H28">
    <cfRule type="containsText" dxfId="32" priority="83" operator="containsText" text="New Tag Required">
      <formula>NOT(ISERROR(SEARCH("New Tag Required",H28)))</formula>
    </cfRule>
  </conditionalFormatting>
  <conditionalFormatting sqref="H28">
    <cfRule type="containsText" dxfId="31" priority="82" operator="containsText" text="Action Required">
      <formula>NOT(ISERROR(SEARCH("Action Required",H28)))</formula>
    </cfRule>
  </conditionalFormatting>
  <conditionalFormatting sqref="H28">
    <cfRule type="containsText" dxfId="30" priority="81" operator="containsText" text="Remove Old Tag">
      <formula>NOT(ISERROR(SEARCH("Remove Old Tag",H28)))</formula>
    </cfRule>
  </conditionalFormatting>
  <conditionalFormatting sqref="H29">
    <cfRule type="containsText" dxfId="29" priority="80" operator="containsText" text="New Tag Required">
      <formula>NOT(ISERROR(SEARCH("New Tag Required",H29)))</formula>
    </cfRule>
  </conditionalFormatting>
  <conditionalFormatting sqref="H29">
    <cfRule type="containsText" dxfId="28" priority="79" operator="containsText" text="Action Required">
      <formula>NOT(ISERROR(SEARCH("Action Required",H29)))</formula>
    </cfRule>
  </conditionalFormatting>
  <conditionalFormatting sqref="H29">
    <cfRule type="containsText" dxfId="27" priority="78" operator="containsText" text="Remove Old Tag">
      <formula>NOT(ISERROR(SEARCH("Remove Old Tag",H29)))</formula>
    </cfRule>
  </conditionalFormatting>
  <conditionalFormatting sqref="H30">
    <cfRule type="containsText" dxfId="26" priority="77" operator="containsText" text="New Tag Required">
      <formula>NOT(ISERROR(SEARCH("New Tag Required",H30)))</formula>
    </cfRule>
  </conditionalFormatting>
  <conditionalFormatting sqref="H30">
    <cfRule type="containsText" dxfId="25" priority="76" operator="containsText" text="Action Required">
      <formula>NOT(ISERROR(SEARCH("Action Required",H30)))</formula>
    </cfRule>
  </conditionalFormatting>
  <conditionalFormatting sqref="H30">
    <cfRule type="containsText" dxfId="24" priority="75" operator="containsText" text="Remove Old Tag">
      <formula>NOT(ISERROR(SEARCH("Remove Old Tag",H30)))</formula>
    </cfRule>
  </conditionalFormatting>
  <conditionalFormatting sqref="H31">
    <cfRule type="containsText" dxfId="23" priority="74" operator="containsText" text="New Tag Required">
      <formula>NOT(ISERROR(SEARCH("New Tag Required",H31)))</formula>
    </cfRule>
  </conditionalFormatting>
  <conditionalFormatting sqref="H31">
    <cfRule type="containsText" dxfId="22" priority="73" operator="containsText" text="Action Required">
      <formula>NOT(ISERROR(SEARCH("Action Required",H31)))</formula>
    </cfRule>
  </conditionalFormatting>
  <conditionalFormatting sqref="H31">
    <cfRule type="containsText" dxfId="21" priority="72" operator="containsText" text="Remove Old Tag">
      <formula>NOT(ISERROR(SEARCH("Remove Old Tag",H31)))</formula>
    </cfRule>
  </conditionalFormatting>
  <conditionalFormatting sqref="H32">
    <cfRule type="containsText" dxfId="20" priority="71" operator="containsText" text="New Tag Required">
      <formula>NOT(ISERROR(SEARCH("New Tag Required",H32)))</formula>
    </cfRule>
  </conditionalFormatting>
  <conditionalFormatting sqref="H32">
    <cfRule type="containsText" dxfId="19" priority="70" operator="containsText" text="Action Required">
      <formula>NOT(ISERROR(SEARCH("Action Required",H32)))</formula>
    </cfRule>
  </conditionalFormatting>
  <conditionalFormatting sqref="H32">
    <cfRule type="containsText" dxfId="18" priority="69" operator="containsText" text="Remove Old Tag">
      <formula>NOT(ISERROR(SEARCH("Remove Old Tag",H32)))</formula>
    </cfRule>
  </conditionalFormatting>
  <conditionalFormatting sqref="H33:H49">
    <cfRule type="containsText" dxfId="17" priority="68" operator="containsText" text="New Tag Required">
      <formula>NOT(ISERROR(SEARCH("New Tag Required",H33)))</formula>
    </cfRule>
  </conditionalFormatting>
  <conditionalFormatting sqref="H33:H49">
    <cfRule type="containsText" dxfId="16" priority="67" operator="containsText" text="Action Required">
      <formula>NOT(ISERROR(SEARCH("Action Required",H33)))</formula>
    </cfRule>
  </conditionalFormatting>
  <conditionalFormatting sqref="H33:H49">
    <cfRule type="containsText" dxfId="15" priority="66" operator="containsText" text="Remove Old Tag">
      <formula>NOT(ISERROR(SEARCH("Remove Old Tag",H33)))</formula>
    </cfRule>
  </conditionalFormatting>
  <conditionalFormatting sqref="H50">
    <cfRule type="containsText" dxfId="14" priority="20" operator="containsText" text="New Tag Required">
      <formula>NOT(ISERROR(SEARCH("New Tag Required",H50)))</formula>
    </cfRule>
  </conditionalFormatting>
  <conditionalFormatting sqref="H50">
    <cfRule type="containsText" dxfId="13" priority="19" operator="containsText" text="Action Required">
      <formula>NOT(ISERROR(SEARCH("Action Required",H50)))</formula>
    </cfRule>
  </conditionalFormatting>
  <conditionalFormatting sqref="H50">
    <cfRule type="containsText" dxfId="12" priority="18" operator="containsText" text="Remove Old Tag">
      <formula>NOT(ISERROR(SEARCH("Remove Old Tag",H50)))</formula>
    </cfRule>
  </conditionalFormatting>
  <dataValidations count="2">
    <dataValidation type="list" allowBlank="1" showInputMessage="1" showErrorMessage="1" sqref="D6:D77">
      <formula1>YesNo</formula1>
    </dataValidation>
    <dataValidation type="list" allowBlank="1" showInputMessage="1" showErrorMessage="1" sqref="H203:H407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Lookup!$D$1:$D$4</xm:f>
          </x14:formula1>
          <xm:sqref>H54:H202 H51</xm:sqref>
        </x14:dataValidation>
        <x14:dataValidation type="list" allowBlank="1" showInputMessage="1" showErrorMessage="1">
          <x14:formula1>
            <xm:f>Lookup!$A$1:$A$4</xm:f>
          </x14:formula1>
          <xm:sqref>G51 G54:G202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O7:O16</xm:sqref>
        </x14:dataValidation>
        <x14:dataValidation type="list" allowBlank="1" showInputMessage="1" showErrorMessage="1">
          <x14:formula1>
            <xm:f>Lookup!$A$1:$A$8</xm:f>
          </x14:formula1>
          <xm:sqref>H50 G6:H49</xm:sqref>
        </x14:dataValidation>
        <x14:dataValidation type="list" allowBlank="1" showInputMessage="1" showErrorMessage="1">
          <x14:formula1>
            <xm:f>Lookup!$F$1:$F$7</xm:f>
          </x14:formula1>
          <xm:sqref>J6:J49</xm:sqref>
        </x14:dataValidation>
        <x14:dataValidation type="list" allowBlank="1" showInputMessage="1" showErrorMessage="1">
          <x14:formula1>
            <xm:f>Lookup!$F$1:$F$8</xm:f>
          </x14:formula1>
          <xm:sqref>M6:M49</xm:sqref>
        </x14:dataValidation>
        <x14:dataValidation type="list" allowBlank="1" showInputMessage="1">
          <x14:formula1>
            <xm:f>Lookup!$E$1:$E$19</xm:f>
          </x14:formula1>
          <xm:sqref>C6:C202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F15" sqref="F15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0680</v>
      </c>
      <c r="C1" s="39"/>
      <c r="D1" s="17" t="s">
        <v>10</v>
      </c>
      <c r="E1" s="40">
        <f>'KD Changes'!G1</f>
        <v>43070</v>
      </c>
    </row>
    <row r="2" spans="1:10" ht="15" customHeight="1" x14ac:dyDescent="0.25">
      <c r="A2" s="43" t="s">
        <v>8</v>
      </c>
      <c r="B2" s="44" t="s">
        <v>96</v>
      </c>
      <c r="C2" s="45"/>
      <c r="D2" s="46" t="s">
        <v>12</v>
      </c>
      <c r="E2" s="47" t="str">
        <f>'KD Changes'!G2</f>
        <v>Aaron Newell</v>
      </c>
    </row>
    <row r="4" spans="1:10" x14ac:dyDescent="0.25">
      <c r="A4" s="48" t="s">
        <v>100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30" workbookViewId="0">
      <selection activeCell="I360" sqref="I36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0625</v>
      </c>
      <c r="B319" s="3" t="str">
        <f>VLOOKUP(A319,[3]UKBuilding_List!$A$1:$D$376,3,FALSE)</f>
        <v>1105 S. Limestone</v>
      </c>
      <c r="C319" s="1"/>
    </row>
    <row r="320" spans="1:3" x14ac:dyDescent="0.25">
      <c r="A320" s="2" t="str">
        <f>([3]UKBuilding_List!A320)</f>
        <v>0626</v>
      </c>
      <c r="B320" s="3" t="str">
        <f>VLOOKUP(A320,[3]UKBuilding_List!$A$1:$D$376,3,FALSE)</f>
        <v>1119 S. Limestone</v>
      </c>
      <c r="C320" s="1"/>
    </row>
    <row r="321" spans="1:3" x14ac:dyDescent="0.25">
      <c r="A321" s="2" t="str">
        <f>([3]UKBuilding_List!A321)</f>
        <v>0630</v>
      </c>
      <c r="B321" s="3" t="str">
        <f>VLOOKUP(A321,[3]UKBuilding_List!$A$1:$D$376,3,FALSE)</f>
        <v>Air Medical Crew Quarters</v>
      </c>
      <c r="C321" s="1"/>
    </row>
    <row r="322" spans="1:3" x14ac:dyDescent="0.25">
      <c r="A322" s="2" t="str">
        <f>([3]UKBuilding_List!A322)</f>
        <v>0633</v>
      </c>
      <c r="B322" s="3" t="str">
        <f>VLOOKUP(A322,[3]UKBuilding_List!$A$1:$D$376,3,FALSE)</f>
        <v>Davis Marksbury Building</v>
      </c>
      <c r="C322" s="1"/>
    </row>
    <row r="323" spans="1:3" x14ac:dyDescent="0.25">
      <c r="A323" s="2" t="str">
        <f>([3]UKBuilding_List!A323)</f>
        <v>0644</v>
      </c>
      <c r="B323" s="3" t="str">
        <f>VLOOKUP(A323,[3]UKBuilding_List!$A$1:$D$376,3,FALSE)</f>
        <v>Wildcat Coal Lodge</v>
      </c>
      <c r="C323" s="1"/>
    </row>
    <row r="324" spans="1:3" x14ac:dyDescent="0.25">
      <c r="A324" s="2" t="str">
        <f>([3]UKBuilding_List!A324)</f>
        <v>0651</v>
      </c>
      <c r="B324" s="3" t="str">
        <f>VLOOKUP(A324,[3]UKBuilding_List!$A$1:$D$376,3,FALSE)</f>
        <v>Mandrell Hall</v>
      </c>
      <c r="C324" s="1"/>
    </row>
    <row r="325" spans="1:3" x14ac:dyDescent="0.25">
      <c r="A325" s="2" t="str">
        <f>([3]UKBuilding_List!A325)</f>
        <v>0652</v>
      </c>
      <c r="B325" s="3" t="str">
        <f>VLOOKUP(A325,[3]UKBuilding_List!$A$1:$D$376,3,FALSE)</f>
        <v>Bosworth Hall</v>
      </c>
      <c r="C325" s="1"/>
    </row>
    <row r="326" spans="1:3" x14ac:dyDescent="0.25">
      <c r="A326" s="2" t="str">
        <f>([3]UKBuilding_List!A326)</f>
        <v>0653</v>
      </c>
      <c r="B326" s="3" t="str">
        <f>VLOOKUP(A326,[3]UKBuilding_List!$A$1:$D$376,3,FALSE)</f>
        <v>Sanders Hall</v>
      </c>
      <c r="C326" s="1"/>
    </row>
    <row r="327" spans="1:3" x14ac:dyDescent="0.25">
      <c r="A327" s="2" t="str">
        <f>([3]UKBuilding_List!A327)</f>
        <v>0654</v>
      </c>
      <c r="B327" s="3" t="str">
        <f>VLOOKUP(A327,[3]UKBuilding_List!$A$1:$D$376,3,FALSE)</f>
        <v>Building 100</v>
      </c>
      <c r="C327" s="1"/>
    </row>
    <row r="328" spans="1:3" x14ac:dyDescent="0.25">
      <c r="A328" s="2" t="str">
        <f>([3]UKBuilding_List!A328)</f>
        <v>0655</v>
      </c>
      <c r="B328" s="3" t="str">
        <f>VLOOKUP(A328,[3]UKBuilding_List!$A$1:$D$376,3,FALSE)</f>
        <v>Building 200</v>
      </c>
      <c r="C328" s="1"/>
    </row>
    <row r="329" spans="1:3" x14ac:dyDescent="0.25">
      <c r="A329" s="2" t="str">
        <f>([3]UKBuilding_List!A329)</f>
        <v>0656</v>
      </c>
      <c r="B329" s="3" t="str">
        <f>VLOOKUP(A329,[3]UKBuilding_List!$A$1:$D$376,3,FALSE)</f>
        <v>Building 300</v>
      </c>
      <c r="C329" s="1"/>
    </row>
    <row r="330" spans="1:3" x14ac:dyDescent="0.25">
      <c r="A330" s="2" t="str">
        <f>([3]UKBuilding_List!A330)</f>
        <v>0657</v>
      </c>
      <c r="B330" s="3" t="str">
        <f>VLOOKUP(A330,[3]UKBuilding_List!$A$1:$D$376,3,FALSE)</f>
        <v>Building 400</v>
      </c>
      <c r="C330" s="1"/>
    </row>
    <row r="331" spans="1:3" x14ac:dyDescent="0.25">
      <c r="A331" s="2" t="str">
        <f>([3]UKBuilding_List!A331)</f>
        <v>0658</v>
      </c>
      <c r="B331" s="3" t="str">
        <f>VLOOKUP(A331,[3]UKBuilding_List!$A$1:$D$376,3,FALSE)</f>
        <v>Maintenance Bldg.</v>
      </c>
      <c r="C331" s="1"/>
    </row>
    <row r="332" spans="1:3" x14ac:dyDescent="0.25">
      <c r="A332" s="2" t="str">
        <f>([3]UKBuilding_List!A332)</f>
        <v>0659</v>
      </c>
      <c r="B332" s="3" t="str">
        <f>VLOOKUP(A332,[3]UKBuilding_List!$A$1:$D$376,3,FALSE)</f>
        <v>Gas Building</v>
      </c>
      <c r="C332" s="1"/>
    </row>
    <row r="333" spans="1:3" x14ac:dyDescent="0.25">
      <c r="A333" s="2" t="str">
        <f>([3]UKBuilding_List!A333)</f>
        <v>0660</v>
      </c>
      <c r="B333" s="3" t="str">
        <f>VLOOKUP(A333,[3]UKBuilding_List!$A$1:$D$376,3,FALSE)</f>
        <v>Maxwelton Ct. Apts #1</v>
      </c>
      <c r="C333" s="1"/>
    </row>
    <row r="334" spans="1:3" x14ac:dyDescent="0.25">
      <c r="A334" s="2" t="str">
        <f>([3]UKBuilding_List!A334)</f>
        <v>0661</v>
      </c>
      <c r="B334" s="3" t="str">
        <f>VLOOKUP(A334,[3]UKBuilding_List!$A$1:$D$376,3,FALSE)</f>
        <v>Maxwelton Ct. Apts #2</v>
      </c>
      <c r="C334" s="1"/>
    </row>
    <row r="335" spans="1:3" x14ac:dyDescent="0.25">
      <c r="A335" s="2" t="str">
        <f>([3]UKBuilding_List!A335)</f>
        <v>0662</v>
      </c>
      <c r="B335" s="3" t="str">
        <f>VLOOKUP(A335,[3]UKBuilding_List!$A$1:$D$376,3,FALSE)</f>
        <v>Maxwelton Ct. Apts #3</v>
      </c>
      <c r="C335" s="1"/>
    </row>
    <row r="336" spans="1:3" x14ac:dyDescent="0.25">
      <c r="A336" s="2" t="str">
        <f>([3]UKBuilding_List!A336)</f>
        <v>0663</v>
      </c>
      <c r="B336" s="3" t="str">
        <f>VLOOKUP(A336,[3]UKBuilding_List!$A$1:$D$376,3,FALSE)</f>
        <v>Maxwelton Ct. Apts #4</v>
      </c>
      <c r="C336" s="1"/>
    </row>
    <row r="337" spans="1:3" x14ac:dyDescent="0.25">
      <c r="A337" s="2" t="str">
        <f>([3]UKBuilding_List!A337)</f>
        <v>0664</v>
      </c>
      <c r="B337" s="3" t="str">
        <f>VLOOKUP(A337,[3]UKBuilding_List!$A$1:$D$376,3,FALSE)</f>
        <v>Maxwelton Ct. Apts #5</v>
      </c>
      <c r="C337" s="1"/>
    </row>
    <row r="338" spans="1:3" x14ac:dyDescent="0.25">
      <c r="A338" s="2" t="str">
        <f>([3]UKBuilding_List!A338)</f>
        <v>0665</v>
      </c>
      <c r="B338" s="3" t="str">
        <f>VLOOKUP(A338,[3]UKBuilding_List!$A$1:$D$376,3,FALSE)</f>
        <v>Maxwelton Ct. Apts #6</v>
      </c>
      <c r="C338" s="1"/>
    </row>
    <row r="339" spans="1:3" x14ac:dyDescent="0.25">
      <c r="A339" s="2" t="str">
        <f>([3]UKBuilding_List!A339)</f>
        <v>0666</v>
      </c>
      <c r="B339" s="3" t="str">
        <f>VLOOKUP(A339,[3]UKBuilding_List!$A$1:$D$376,3,FALSE)</f>
        <v>Maxwelton Ct. Apts #7</v>
      </c>
      <c r="C339" s="1"/>
    </row>
    <row r="340" spans="1:3" x14ac:dyDescent="0.25">
      <c r="A340" s="2" t="str">
        <f>([3]UKBuilding_List!A340)</f>
        <v>0667</v>
      </c>
      <c r="B340" s="3" t="str">
        <f>VLOOKUP(A340,[3]UKBuilding_List!$A$1:$D$376,3,FALSE)</f>
        <v>Maxwelton Ct. Apts #8</v>
      </c>
      <c r="C340" s="1"/>
    </row>
    <row r="341" spans="1:3" x14ac:dyDescent="0.25">
      <c r="A341" s="2" t="str">
        <f>([3]UKBuilding_List!A341)</f>
        <v>0668</v>
      </c>
      <c r="B341" s="3" t="str">
        <f>VLOOKUP(A341,[3]UKBuilding_List!$A$1:$D$376,3,FALSE)</f>
        <v>Maxwelton Ct. Apts #9</v>
      </c>
      <c r="C341" s="1"/>
    </row>
    <row r="342" spans="1:3" x14ac:dyDescent="0.25">
      <c r="A342" s="2" t="str">
        <f>([3]UKBuilding_List!A342)</f>
        <v>0669</v>
      </c>
      <c r="B342" s="3" t="str">
        <f>VLOOKUP(A342,[3]UKBuilding_List!$A$1:$D$376,3,FALSE)</f>
        <v>Maxwelton Ct. Apts #10</v>
      </c>
      <c r="C342" s="1"/>
    </row>
    <row r="343" spans="1:3" x14ac:dyDescent="0.25">
      <c r="A343" s="2" t="str">
        <f>([3]UKBuilding_List!A343)</f>
        <v>0670</v>
      </c>
      <c r="B343" s="3" t="str">
        <f>VLOOKUP(A343,[3]UKBuilding_List!$A$1:$D$376,3,FALSE)</f>
        <v>Maxwelton Ct. Apts #11</v>
      </c>
      <c r="C343" s="1"/>
    </row>
    <row r="344" spans="1:3" x14ac:dyDescent="0.25">
      <c r="A344" s="2" t="str">
        <f>([3]UKBuilding_List!A344)</f>
        <v>0671</v>
      </c>
      <c r="B344" s="3" t="str">
        <f>VLOOKUP(A344,[3]UKBuilding_List!$A$1:$D$376,3,FALSE)</f>
        <v>Maxwelton Ct. Apts #12</v>
      </c>
      <c r="C344" s="1"/>
    </row>
    <row r="345" spans="1:3" x14ac:dyDescent="0.25">
      <c r="A345" s="2" t="str">
        <f>([3]UKBuilding_List!A345)</f>
        <v>0672</v>
      </c>
      <c r="B345" s="3" t="str">
        <f>VLOOKUP(A345,[3]UKBuilding_List!$A$1:$D$376,3,FALSE)</f>
        <v>Maxwelton Ct. Apts #13</v>
      </c>
      <c r="C345" s="1"/>
    </row>
    <row r="346" spans="1:3" x14ac:dyDescent="0.25">
      <c r="A346" s="2" t="str">
        <f>([3]UKBuilding_List!A346)</f>
        <v>0673</v>
      </c>
      <c r="B346" s="3" t="str">
        <f>VLOOKUP(A346,[3]UKBuilding_List!$A$1:$D$376,3,FALSE)</f>
        <v>Maxwelton Ct. Apts #14</v>
      </c>
      <c r="C346" s="1"/>
    </row>
    <row r="347" spans="1:3" x14ac:dyDescent="0.25">
      <c r="A347" s="2" t="str">
        <f>([3]UKBuilding_List!A347)</f>
        <v>0674</v>
      </c>
      <c r="B347" s="3" t="str">
        <f>VLOOKUP(A347,[3]UKBuilding_List!$A$1:$D$376,3,FALSE)</f>
        <v>Maxwelton Ct. Apts #15</v>
      </c>
      <c r="C347" s="1"/>
    </row>
    <row r="348" spans="1:3" x14ac:dyDescent="0.25">
      <c r="A348" s="2" t="str">
        <f>([3]UKBuilding_List!A348)</f>
        <v>0675</v>
      </c>
      <c r="B348" s="3" t="str">
        <f>VLOOKUP(A348,[3]UKBuilding_List!$A$1:$D$376,3,FALSE)</f>
        <v>Maxwelton Ct. Apts #16</v>
      </c>
      <c r="C348" s="1"/>
    </row>
    <row r="349" spans="1:3" x14ac:dyDescent="0.25">
      <c r="A349" s="2" t="str">
        <f>([3]UKBuilding_List!A349)</f>
        <v>0676</v>
      </c>
      <c r="B349" s="3" t="str">
        <f>VLOOKUP(A349,[3]UKBuilding_List!$A$1:$D$376,3,FALSE)</f>
        <v>New Student Center</v>
      </c>
      <c r="C349" s="1"/>
    </row>
    <row r="350" spans="1:3" x14ac:dyDescent="0.25">
      <c r="A350" s="2" t="str">
        <f>([3]UKBuilding_List!A350)</f>
        <v>0677</v>
      </c>
      <c r="B350" s="3" t="str">
        <f>VLOOKUP(A350,[3]UKBuilding_List!$A$1:$D$376,3,FALSE)</f>
        <v>University Flats</v>
      </c>
      <c r="C350" s="1"/>
    </row>
    <row r="351" spans="1:3" x14ac:dyDescent="0.25">
      <c r="A351" s="2" t="str">
        <f>([3]UKBuilding_List!A351)</f>
        <v>0678</v>
      </c>
      <c r="B351" s="3" t="str">
        <f>VLOOKUP(A351,[3]UKBuilding_List!$A$1:$D$376,3,FALSE)</f>
        <v>Lewis Hall</v>
      </c>
      <c r="C351" s="1"/>
    </row>
    <row r="352" spans="1:3" x14ac:dyDescent="0.25">
      <c r="A352" s="2" t="str">
        <f>([3]UKBuilding_List!A352)</f>
        <v>0679</v>
      </c>
      <c r="B352" s="3" t="str">
        <f>VLOOKUP(A352,[3]UKBuilding_List!$A$1:$D$376,3,FALSE)</f>
        <v>Research Building #2</v>
      </c>
      <c r="C352" s="1"/>
    </row>
    <row r="353" spans="1:3" x14ac:dyDescent="0.25">
      <c r="A353" s="2" t="str">
        <f>([3]UKBuilding_List!A353)</f>
        <v>0682</v>
      </c>
      <c r="B353" s="3" t="str">
        <f>VLOOKUP(A353,[3]UKBuilding_List!$A$1:$D$376,3,FALSE)</f>
        <v>Baseball Facility</v>
      </c>
      <c r="C353" s="1"/>
    </row>
    <row r="354" spans="1:3" x14ac:dyDescent="0.25">
      <c r="A354" s="2" t="str">
        <f>([3]UKBuilding_List!A354)</f>
        <v>0687</v>
      </c>
      <c r="B354" s="3" t="str">
        <f>VLOOKUP(A354,[3]UKBuilding_List!$A$1:$D$376,3,FALSE)</f>
        <v>131 Virginia Ave</v>
      </c>
      <c r="C354" s="1"/>
    </row>
    <row r="355" spans="1:3" x14ac:dyDescent="0.25">
      <c r="A355" s="2" t="str">
        <f>([3]UKBuilding_List!A355)</f>
        <v>0690</v>
      </c>
      <c r="B355" s="3" t="str">
        <f>VLOOKUP(A355,[3]UKBuilding_List!$A$1:$D$376,3,FALSE)</f>
        <v>441 Rose Ln</v>
      </c>
      <c r="C355" s="1"/>
    </row>
    <row r="356" spans="1:3" x14ac:dyDescent="0.25">
      <c r="A356" s="2" t="str">
        <f>([3]UKBuilding_List!A356)</f>
        <v>0691</v>
      </c>
      <c r="B356" s="3" t="str">
        <f>VLOOKUP(A356,[3]UKBuilding_List!$A$1:$D$376,3,FALSE)</f>
        <v>143 State St</v>
      </c>
      <c r="C356" s="1"/>
    </row>
    <row r="357" spans="1:3" x14ac:dyDescent="0.25">
      <c r="A357" s="2" t="str">
        <f>([3]UKBuilding_List!A357)</f>
        <v>0694</v>
      </c>
      <c r="B357" s="3" t="str">
        <f>VLOOKUP(A357,[3]UKBuilding_List!$A$1:$D$376,3,FALSE)</f>
        <v>112 Conn Terrace</v>
      </c>
      <c r="C357" s="1"/>
    </row>
    <row r="358" spans="1:3" x14ac:dyDescent="0.25">
      <c r="A358" s="2" t="str">
        <f>([3]UKBuilding_List!A358)</f>
        <v>0695</v>
      </c>
      <c r="B358" s="3" t="str">
        <f>VLOOKUP(A358,[3]UKBuilding_List!$A$1:$D$376,3,FALSE)</f>
        <v>Blue Lot Bus Shelter</v>
      </c>
      <c r="C358" s="1"/>
    </row>
    <row r="359" spans="1:3" x14ac:dyDescent="0.25">
      <c r="A359" s="2" t="str">
        <f>([3]UKBuilding_List!A359)</f>
        <v>0698</v>
      </c>
      <c r="B359" s="3" t="str">
        <f>VLOOKUP(A359,[3]UKBuilding_List!$A$1:$D$376,3,FALSE)</f>
        <v>University Inn #1</v>
      </c>
      <c r="C359" s="1"/>
    </row>
    <row r="360" spans="1:3" x14ac:dyDescent="0.25">
      <c r="A360" s="2" t="str">
        <f>([3]UKBuilding_List!A360)</f>
        <v>0699</v>
      </c>
      <c r="B360" s="3" t="str">
        <f>VLOOKUP(A360,[3]UKBuilding_List!$A$1:$D$376,3,FALSE)</f>
        <v>University Inn #2</v>
      </c>
      <c r="C360" s="1"/>
    </row>
    <row r="361" spans="1:3" x14ac:dyDescent="0.25">
      <c r="A361" s="2" t="str">
        <f>([3]UKBuilding_List!A361)</f>
        <v>0703</v>
      </c>
      <c r="B361" s="3" t="str">
        <f>VLOOKUP(A361,[3]UKBuilding_List!$A$1:$D$376,3,FALSE)</f>
        <v>Senior Center</v>
      </c>
      <c r="C361" s="1"/>
    </row>
    <row r="362" spans="1:3" x14ac:dyDescent="0.25">
      <c r="A362" s="2" t="str">
        <f>([3]UKBuilding_List!A362)</f>
        <v>0704</v>
      </c>
      <c r="B362" s="3" t="str">
        <f>VLOOKUP(A362,[3]UKBuilding_List!$A$1:$D$376,3,FALSE)</f>
        <v>414 Pennsylvania Ct</v>
      </c>
      <c r="C362" s="1"/>
    </row>
    <row r="363" spans="1:3" x14ac:dyDescent="0.25">
      <c r="A363" s="2" t="str">
        <f>([3]UKBuilding_List!A363)</f>
        <v>0706</v>
      </c>
      <c r="B363" s="3" t="str">
        <f>VLOOKUP(A363,[3]UKBuilding_List!$A$1:$D$376,3,FALSE)</f>
        <v>662 Maxwelton Ct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 t="str">
        <f>([3]UKBuilding_List!A369)</f>
        <v>9779</v>
      </c>
      <c r="B369" s="3" t="str">
        <f>VLOOKUP(A369,[3]UKBuilding_List!$A$1:$D$376,3,FALSE)</f>
        <v>PNC Pop Up Branch</v>
      </c>
      <c r="C369" s="1"/>
    </row>
    <row r="370" spans="1:3" x14ac:dyDescent="0.25">
      <c r="A370" s="2">
        <f>([3]UKBuilding_List!A370)</f>
        <v>9813</v>
      </c>
      <c r="B370" s="3" t="str">
        <f>VLOOKUP(A370,[3]UKBuilding_List!$A$1:$D$376,3,FALSE)</f>
        <v>Child Development Center of the Bluegrass, Inc.</v>
      </c>
      <c r="C370" s="1"/>
    </row>
    <row r="371" spans="1:3" x14ac:dyDescent="0.25">
      <c r="A371" s="2" t="str">
        <f>([3]UKBuilding_List!A371)</f>
        <v>9853</v>
      </c>
      <c r="B371" s="3" t="str">
        <f>VLOOKUP(A371,[3]UKBuilding_List!$A$1:$D$376,3,FALSE)</f>
        <v>Shriners Hospitals for Children Medical Center - Lexington</v>
      </c>
      <c r="C371" s="1"/>
    </row>
    <row r="372" spans="1:3" x14ac:dyDescent="0.25">
      <c r="A372" s="2" t="str">
        <f>([3]UKBuilding_List!A372)</f>
        <v>9854</v>
      </c>
      <c r="B372" s="3" t="str">
        <f>VLOOKUP(A372,[3]UKBuilding_List!$A$1:$D$376,3,FALSE)</f>
        <v>Anthropology Research Building</v>
      </c>
      <c r="C372" s="1"/>
    </row>
    <row r="373" spans="1:3" x14ac:dyDescent="0.25">
      <c r="A373" s="2" t="str">
        <f>([3]UKBuilding_List!A373)</f>
        <v>9861</v>
      </c>
      <c r="B373" s="3" t="str">
        <f>VLOOKUP(A373,[3]UKBuilding_List!$A$1:$D$376,3,FALSE)</f>
        <v>845 Angliana Ave</v>
      </c>
      <c r="C373" s="1"/>
    </row>
    <row r="374" spans="1:3" x14ac:dyDescent="0.25">
      <c r="A374" s="2" t="str">
        <f>([3]UKBuilding_List!A374)</f>
        <v>9873</v>
      </c>
      <c r="B374" s="3" t="str">
        <f>VLOOKUP(A374,[3]UKBuilding_List!$A$1:$D$376,3,FALSE)</f>
        <v>UKHC Midwife Clinic</v>
      </c>
      <c r="C374" s="1"/>
    </row>
    <row r="375" spans="1:3" x14ac:dyDescent="0.25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25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25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2017-12-05T21:13:05Z</dcterms:modified>
</cp:coreProperties>
</file>