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652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Changes'!$A$1:$I$29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B2" i="4" l="1"/>
  <c r="M10" i="1" l="1"/>
  <c r="J10" i="1"/>
  <c r="J7" i="1" l="1"/>
  <c r="E2" i="4" l="1"/>
  <c r="E1" i="4"/>
  <c r="B1" i="4"/>
  <c r="M8" i="1" l="1"/>
  <c r="M9" i="1"/>
  <c r="M11" i="1"/>
  <c r="M12" i="1"/>
  <c r="M13" i="1"/>
  <c r="M14" i="1"/>
  <c r="M6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7" i="1"/>
  <c r="J8" i="1"/>
  <c r="J9" i="1"/>
  <c r="J11" i="1"/>
  <c r="J12" i="1"/>
  <c r="J13" i="1"/>
  <c r="J14" i="1"/>
  <c r="J6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H36" i="1" l="1"/>
  <c r="G36" i="1"/>
  <c r="M36" i="1" l="1"/>
  <c r="K2" i="1" s="1"/>
  <c r="J36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<sst xmlns="http://schemas.openxmlformats.org/spreadsheetml/2006/main" count="152" uniqueCount="97">
  <si>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</si>
  <si>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</si>
  <si>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</si>
  <si>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</si>
  <si>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</si>
  <si>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</si>
  <si>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</si>
  <si>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</si>
  <si>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</si>
  <si>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</si>
  <si>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</si>
  <si>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</si>
  <si>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</si>
  <si>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</si>
  <si>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</si>
  <si>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</si>
  <si>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</si>
  <si>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</si>
  <si>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</si>
  <si>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</si>
  <si>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</si>
  <si>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</si>
  <si>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</si>
  <si>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</si>
  <si>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</si>
  <si>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</si>
  <si>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</si>
  <si>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</si>
  <si>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</si>
  <si>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</si>
  <si>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</si>
  <si>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</si>
  <si>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</si>
  <si>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</si>
  <si>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</si>
  <si>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</si>
  <si>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</si>
  <si>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</si>
  <si>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</si>
  <si>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</si>
  <si>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</si>
  <si>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</si>
  <si>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</si>
  <si>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</si>
  <si>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</si>
  <si>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</si>
  <si>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</si>
  <si>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</si>
  <si>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</si>
  <si>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</si>
  <si>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</si>
  <si>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</si>
  <si>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</si>
  <si>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</si>
  <si>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</si>
  <si>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</si>
  <si>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</si>
  <si>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</si>
  <si>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</si>
  <si>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</si>
  <si>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</si>
  <si>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</si>
  <si>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</si>
  <si>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</si>
  <si>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</si>
  <si>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</si>
  <si>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</si>
  <si>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</si>
  <si>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</si>
  <si>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</si>
  <si>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</si>
  <si>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</si>
  <si>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</si>
  <si>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</si>
  <si>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</si>
  <si>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</t>
  </si>
  <si>
    <t>Door and Wall added at foot of stairs</t>
  </si>
  <si>
    <t>ST0000C</t>
  </si>
  <si>
    <t>New sign needs to be made for door from room 009 and from COR 000A</t>
  </si>
  <si>
    <t>0009</t>
  </si>
  <si>
    <t>0010A</t>
  </si>
  <si>
    <t>0000A</t>
  </si>
  <si>
    <t>0010B</t>
  </si>
  <si>
    <t>0010</t>
  </si>
  <si>
    <t>old door into 010B Removed, new door added</t>
  </si>
  <si>
    <t>ST0100C</t>
  </si>
  <si>
    <t>01</t>
  </si>
  <si>
    <t>Fixed OL</t>
  </si>
  <si>
    <t>ST0200C</t>
  </si>
  <si>
    <t>02</t>
  </si>
  <si>
    <t>0652</t>
  </si>
  <si>
    <t>GROSS</t>
  </si>
  <si>
    <t>Change to Gross SFT</t>
  </si>
  <si>
    <t>Change to Gross</t>
  </si>
  <si>
    <t>Not listed in eBARS.  Previously listed as crawl space.  Space is now store room</t>
  </si>
  <si>
    <t>LX-0652-00-0010A</t>
  </si>
  <si>
    <t>Bosworth Hall - Room 0010A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</si>
</sst>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18" fillId="0" borderId="0" xfId="42" quotePrefix="1" applyFont="1" applyAlignment="1" applyProtection="1">
      <alignment horizontal="left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2"/>
  <sheetViews>
    <sheetView tabSelected="1" zoomScale="90" zoomScaleNormal="90" workbookViewId="0">
      <selection activeCell="B2" sqref="B2:C2"/>
    </sheetView>
  </sheetViews>
  <sheetFormatPr defaultColWidth="9.109375" defaultRowHeight="14.4" x14ac:dyDescent="0.3"/>
  <cols>
    <col min="1" max="1" width="12.5546875" style="46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7" width="16.6640625" style="16" customWidth="1"/>
    <col min="8" max="8" width="25.33203125" style="16" bestFit="1" customWidth="1"/>
    <col min="9" max="9" width="36.664062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4" t="s">
        <v>7</v>
      </c>
      <c r="B1" s="77" t="s">
        <v>90</v>
      </c>
      <c r="C1" s="77"/>
      <c r="F1" s="66" t="s">
        <v>10</v>
      </c>
      <c r="G1" s="18">
        <v>42557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2" thickBot="1" x14ac:dyDescent="0.35">
      <c r="A2" s="65" t="s">
        <v>8</v>
      </c>
      <c r="B2" s="78" t="str">
        <f>VLOOKUP(B1,BuildingList!A:B,2,FALSE)</f>
        <v>Bosworth Hall</v>
      </c>
      <c r="C2" s="78"/>
      <c r="F2" s="67" t="s">
        <v>12</v>
      </c>
      <c r="G2" s="22" t="s">
        <v>72</v>
      </c>
      <c r="J2" s="15">
        <f>G36-J36</f>
        <v>5</v>
      </c>
      <c r="K2" s="15">
        <f>H36-M36</f>
        <v>3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" thickTop="1" x14ac:dyDescent="0.3">
      <c r="A6" s="61" t="s">
        <v>91</v>
      </c>
      <c r="B6" s="46" t="s">
        <v>75</v>
      </c>
      <c r="C6" s="42" t="s">
        <v>93</v>
      </c>
      <c r="D6" s="41" t="s">
        <v>5</v>
      </c>
      <c r="E6" s="48">
        <v>6071</v>
      </c>
      <c r="F6" s="48">
        <v>5860</v>
      </c>
      <c r="G6" s="48"/>
      <c r="I6" s="42"/>
      <c r="J6" s="57" t="str">
        <f>IF(G6="No Change","N/A",IF(G6="New Tag Required",Lookup!F:F,IF(G6="Remove Old Tag",Lookup!F:F,IF(G6="N/A","N/A",""))))</f>
        <v/>
      </c>
      <c r="K6" s="58"/>
      <c r="L6" s="57"/>
      <c r="M6" s="57" t="str">
        <f>IF(H6="No Change","N/A",IF(H6="New Tag Required",Lookup!F:F,IF(H6="Remove Old Sign",Lookup!F:F,IF(H6="N/A","N/A",""))))</f>
        <v/>
      </c>
      <c r="N6" s="58"/>
      <c r="O6" s="57"/>
    </row>
    <row r="7" spans="1:16" s="41" customFormat="1" x14ac:dyDescent="0.3">
      <c r="A7" s="46" t="s">
        <v>81</v>
      </c>
      <c r="B7" s="46" t="s">
        <v>75</v>
      </c>
      <c r="C7" s="42" t="s">
        <v>22</v>
      </c>
      <c r="D7" s="41" t="s">
        <v>5</v>
      </c>
      <c r="E7" s="48">
        <v>231</v>
      </c>
      <c r="F7" s="48">
        <v>149</v>
      </c>
      <c r="G7" s="48" t="s">
        <v>3</v>
      </c>
      <c r="H7" s="41" t="s">
        <v>18</v>
      </c>
      <c r="I7" s="42" t="s">
        <v>76</v>
      </c>
      <c r="J7" s="57">
        <f>IF(G7="No Change","N/A",IF(G7="New Tag Required",Lookup!F:F,IF(G7="Remove Old Tag",Lookup!F:F,IF(G7="N/A","N/A",""))))</f>
        <v>0</v>
      </c>
      <c r="K7" s="58"/>
      <c r="L7" s="57"/>
      <c r="M7" s="57" t="str">
        <f>IF(H7="No Change","N/A",IF(H7="New Tag Required",Lookup!F:F,IF(H7="Remove Old Sign",Lookup!F:F,IF(H7="N/A","N/A",""))))</f>
        <v/>
      </c>
      <c r="N7" s="58"/>
      <c r="O7" s="57"/>
    </row>
    <row r="8" spans="1:16" s="41" customFormat="1" ht="15" customHeight="1" x14ac:dyDescent="0.3">
      <c r="A8" s="46" t="s">
        <v>77</v>
      </c>
      <c r="B8" s="46" t="s">
        <v>75</v>
      </c>
      <c r="C8" s="42" t="s">
        <v>49</v>
      </c>
      <c r="D8" s="41" t="s">
        <v>5</v>
      </c>
      <c r="E8" s="48">
        <v>109</v>
      </c>
      <c r="F8" s="48">
        <v>123</v>
      </c>
      <c r="G8" s="48" t="s">
        <v>3</v>
      </c>
      <c r="H8" s="41" t="s">
        <v>18</v>
      </c>
      <c r="I8" s="42" t="s">
        <v>78</v>
      </c>
      <c r="J8" s="57">
        <f>IF(G8="No Change","N/A",IF(G8="New Tag Required",Lookup!F:F,IF(G8="Remove Old Tag",Lookup!F:F,IF(G8="N/A","N/A",""))))</f>
        <v>0</v>
      </c>
      <c r="K8" s="58"/>
      <c r="L8" s="57"/>
      <c r="M8" s="57" t="str">
        <f>IF(H8="No Change","N/A",IF(H8="New Tag Required",Lookup!F:F,IF(H8="Remove Old Sign",Lookup!F:F,IF(H8="N/A","N/A",""))))</f>
        <v/>
      </c>
      <c r="N8" s="58"/>
      <c r="O8" s="57"/>
    </row>
    <row r="9" spans="1:16" s="41" customFormat="1" x14ac:dyDescent="0.3">
      <c r="A9" s="59" t="s">
        <v>79</v>
      </c>
      <c r="B9" s="46" t="s">
        <v>75</v>
      </c>
      <c r="C9" s="42" t="s">
        <v>27</v>
      </c>
      <c r="D9" s="41" t="s">
        <v>5</v>
      </c>
      <c r="E9" s="60">
        <v>1336</v>
      </c>
      <c r="F9" s="60">
        <v>1337</v>
      </c>
      <c r="G9" s="48" t="s">
        <v>3</v>
      </c>
      <c r="H9" s="41" t="s">
        <v>18</v>
      </c>
      <c r="I9" s="42"/>
      <c r="J9" s="57">
        <f>IF(G9="No Change","N/A",IF(G9="New Tag Required",Lookup!F:F,IF(G9="Remove Old Tag",Lookup!F:F,IF(G9="N/A","N/A",""))))</f>
        <v>0</v>
      </c>
      <c r="K9" s="58"/>
      <c r="L9" s="57"/>
      <c r="M9" s="57" t="str">
        <f>IF(H9="No Change","N/A",IF(H9="New Tag Required",Lookup!F:F,IF(H9="Remove Old Sign",Lookup!F:F,IF(H9="N/A","N/A",""))))</f>
        <v/>
      </c>
      <c r="N9" s="58"/>
      <c r="O9" s="57"/>
    </row>
    <row r="10" spans="1:16" s="41" customFormat="1" x14ac:dyDescent="0.3">
      <c r="A10" s="61" t="s">
        <v>80</v>
      </c>
      <c r="B10" s="46" t="s">
        <v>75</v>
      </c>
      <c r="C10" s="42" t="s">
        <v>51</v>
      </c>
      <c r="D10" s="41" t="s">
        <v>5</v>
      </c>
      <c r="E10" s="48">
        <v>170</v>
      </c>
      <c r="F10" s="48">
        <v>0</v>
      </c>
      <c r="G10" s="48" t="s">
        <v>13</v>
      </c>
      <c r="H10" s="41" t="s">
        <v>13</v>
      </c>
      <c r="I10" s="42"/>
      <c r="J10" s="57" t="str">
        <f>IF(G10="No Change","N/A",IF(G10="New Tag Required",Lookup!F:F,IF(G10="Remove Old Tag",Lookup!F:F,IF(G10="N/A","N/A",""))))</f>
        <v>N/A</v>
      </c>
      <c r="K10" s="58"/>
      <c r="L10" s="57"/>
      <c r="M10" s="57" t="str">
        <f>IF(H10="No Change","N/A",IF(H10="New Tag Required",Lookup!F:F,IF(H10="Remove Old Sign",Lookup!F:F,IF(H10="N/A","N/A",""))))</f>
        <v>N/A</v>
      </c>
      <c r="N10" s="58"/>
      <c r="O10" s="57"/>
    </row>
    <row r="11" spans="1:16" s="41" customFormat="1" ht="30" customHeight="1" x14ac:dyDescent="0.3">
      <c r="A11" s="61" t="s">
        <v>82</v>
      </c>
      <c r="B11" s="46" t="s">
        <v>75</v>
      </c>
      <c r="C11" s="42" t="s">
        <v>50</v>
      </c>
      <c r="D11" s="41" t="s">
        <v>5</v>
      </c>
      <c r="E11" s="48">
        <v>0</v>
      </c>
      <c r="F11" s="48">
        <v>715</v>
      </c>
      <c r="G11" s="48" t="s">
        <v>3</v>
      </c>
      <c r="H11" s="41" t="s">
        <v>56</v>
      </c>
      <c r="I11" s="42" t="s">
        <v>94</v>
      </c>
      <c r="J11" s="57">
        <f>IF(G11="No Change","N/A",IF(G11="New Tag Required",Lookup!F:F,IF(G11="Remove Old Tag",Lookup!F:F,IF(G11="N/A","N/A",""))))</f>
        <v>0</v>
      </c>
      <c r="K11" s="58"/>
      <c r="L11" s="57"/>
      <c r="M11" s="57" t="str">
        <f>IF(H11="No Change","N/A",IF(H11="New Tag Required",Lookup!F:F,IF(H11="Remove Old Sign",Lookup!F:F,IF(H11="N/A","N/A",""))))</f>
        <v/>
      </c>
      <c r="N11" s="58"/>
      <c r="O11" s="57"/>
    </row>
    <row r="12" spans="1:16" s="41" customFormat="1" ht="28.8" x14ac:dyDescent="0.3">
      <c r="A12" s="75" t="s">
        <v>83</v>
      </c>
      <c r="B12" s="46" t="s">
        <v>75</v>
      </c>
      <c r="C12" s="42" t="s">
        <v>27</v>
      </c>
      <c r="D12" s="41" t="s">
        <v>5</v>
      </c>
      <c r="E12" s="48">
        <v>544</v>
      </c>
      <c r="F12" s="48">
        <v>542</v>
      </c>
      <c r="G12" s="48" t="s">
        <v>3</v>
      </c>
      <c r="H12" s="41" t="s">
        <v>56</v>
      </c>
      <c r="I12" s="42" t="s">
        <v>84</v>
      </c>
      <c r="J12" s="57">
        <f>IF(G12="No Change","N/A",IF(G12="New Tag Required",Lookup!F:F,IF(G12="Remove Old Tag",Lookup!F:F,IF(G12="N/A","N/A",""))))</f>
        <v>0</v>
      </c>
      <c r="K12" s="58"/>
      <c r="L12" s="57"/>
      <c r="M12" s="57" t="str">
        <f>IF(H12="No Change","N/A",IF(H12="New Tag Required",Lookup!F:F,IF(H12="Remove Old Sign",Lookup!F:F,IF(H12="N/A","N/A",""))))</f>
        <v/>
      </c>
      <c r="N12" s="58"/>
      <c r="O12" s="57"/>
    </row>
    <row r="13" spans="1:16" s="41" customFormat="1" x14ac:dyDescent="0.3">
      <c r="A13" s="61" t="s">
        <v>85</v>
      </c>
      <c r="B13" s="46" t="s">
        <v>86</v>
      </c>
      <c r="C13" s="42" t="s">
        <v>74</v>
      </c>
      <c r="D13" s="41" t="s">
        <v>5</v>
      </c>
      <c r="E13" s="48">
        <v>91</v>
      </c>
      <c r="F13" s="48">
        <v>74</v>
      </c>
      <c r="G13" s="48" t="s">
        <v>13</v>
      </c>
      <c r="H13" s="41" t="s">
        <v>13</v>
      </c>
      <c r="I13" s="42" t="s">
        <v>87</v>
      </c>
      <c r="J13" s="57" t="str">
        <f>IF(G13="No Change","N/A",IF(G13="New Tag Required",Lookup!F:F,IF(G13="Remove Old Tag",Lookup!F:F,IF(G13="N/A","N/A",""))))</f>
        <v>N/A</v>
      </c>
      <c r="K13" s="58"/>
      <c r="L13" s="57"/>
      <c r="M13" s="57" t="str">
        <f>IF(H13="No Change","N/A",IF(H13="New Tag Required",Lookup!F:F,IF(H13="Remove Old Sign",Lookup!F:F,IF(H13="N/A","N/A",""))))</f>
        <v>N/A</v>
      </c>
      <c r="N13" s="58"/>
      <c r="O13" s="57"/>
    </row>
    <row r="14" spans="1:16" s="41" customFormat="1" x14ac:dyDescent="0.3">
      <c r="A14" s="61" t="s">
        <v>88</v>
      </c>
      <c r="B14" s="46" t="s">
        <v>89</v>
      </c>
      <c r="C14" s="42" t="s">
        <v>74</v>
      </c>
      <c r="D14" s="41" t="s">
        <v>5</v>
      </c>
      <c r="E14" s="48">
        <v>101</v>
      </c>
      <c r="F14" s="48">
        <v>30</v>
      </c>
      <c r="G14" s="48" t="s">
        <v>13</v>
      </c>
      <c r="H14" s="41" t="s">
        <v>13</v>
      </c>
      <c r="I14" s="42" t="s">
        <v>87</v>
      </c>
      <c r="J14" s="57" t="str">
        <f>IF(G14="No Change","N/A",IF(G14="New Tag Required",Lookup!F:F,IF(G14="Remove Old Tag",Lookup!F:F,IF(G14="N/A","N/A",""))))</f>
        <v>N/A</v>
      </c>
      <c r="K14" s="58"/>
      <c r="L14" s="57"/>
      <c r="M14" s="57" t="str">
        <f>IF(H14="No Change","N/A",IF(H14="New Tag Required",Lookup!F:F,IF(H14="Remove Old Sign",Lookup!F:F,IF(H14="N/A","N/A",""))))</f>
        <v>N/A</v>
      </c>
      <c r="N14" s="58"/>
      <c r="O14" s="57"/>
    </row>
    <row r="16" spans="1:16" s="41" customFormat="1" x14ac:dyDescent="0.3">
      <c r="A16" s="61"/>
      <c r="B16" s="46"/>
      <c r="C16" s="42"/>
      <c r="E16" s="48"/>
      <c r="F16" s="48"/>
      <c r="G16" s="48"/>
      <c r="I16" s="42"/>
      <c r="J16" s="57" t="str">
        <f>IF(G16="No Change","N/A",IF(G16="New Tag Required",Lookup!F:F,IF(G16="Remove Old Tag",Lookup!F:F,IF(G16="N/A","N/A",""))))</f>
        <v/>
      </c>
      <c r="K16" s="58"/>
      <c r="L16" s="57"/>
      <c r="M16" s="57" t="str">
        <f>IF(H16="No Change","N/A",IF(H16="New Tag Required",Lookup!F:F,IF(H16="Remove Old Sign",Lookup!F:F,IF(H16="N/A","N/A",""))))</f>
        <v/>
      </c>
      <c r="N16" s="58"/>
      <c r="O16" s="57"/>
    </row>
    <row r="17" spans="1:15" s="41" customFormat="1" x14ac:dyDescent="0.3">
      <c r="A17" s="61"/>
      <c r="B17" s="46"/>
      <c r="C17" s="42"/>
      <c r="E17" s="48"/>
      <c r="F17" s="48"/>
      <c r="G17" s="48"/>
      <c r="I17" s="42"/>
      <c r="J17" s="57" t="str">
        <f>IF(G17="No Change","N/A",IF(G17="New Tag Required",Lookup!F:F,IF(G17="Remove Old Tag",Lookup!F:F,IF(G17="N/A","N/A",""))))</f>
        <v/>
      </c>
      <c r="K17" s="62"/>
      <c r="L17" s="42"/>
      <c r="M17" s="57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3">
      <c r="A18" s="61"/>
      <c r="B18" s="46"/>
      <c r="C18" s="42"/>
      <c r="E18" s="48"/>
      <c r="F18" s="48"/>
      <c r="G18" s="48"/>
      <c r="I18" s="42"/>
      <c r="J18" s="57" t="str">
        <f>IF(G18="No Change","N/A",IF(G18="New Tag Required",Lookup!F:F,IF(G18="Remove Old Tag",Lookup!F:F,IF(G18="N/A","N/A",""))))</f>
        <v/>
      </c>
      <c r="K18" s="62"/>
      <c r="L18" s="42"/>
      <c r="M18" s="57" t="str">
        <f>IF(H18="No Change","N/A",IF(H18="New Tag Required",Lookup!F:F,IF(H18="Remove Old Sign",Lookup!F:F,IF(H18="N/A","N/A",""))))</f>
        <v/>
      </c>
      <c r="N18" s="62"/>
      <c r="O18" s="42"/>
    </row>
    <row r="19" spans="1:15" s="41" customFormat="1" x14ac:dyDescent="0.3">
      <c r="A19" s="61"/>
      <c r="B19" s="46"/>
      <c r="C19" s="42"/>
      <c r="E19" s="48"/>
      <c r="F19" s="48"/>
      <c r="G19" s="48"/>
      <c r="I19" s="42"/>
      <c r="J19" s="57" t="str">
        <f>IF(G19="No Change","N/A",IF(G19="New Tag Required",Lookup!F:F,IF(G19="Remove Old Tag",Lookup!F:F,IF(G19="N/A","N/A",""))))</f>
        <v/>
      </c>
      <c r="K19" s="62"/>
      <c r="L19" s="42"/>
      <c r="M19" s="57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3">
      <c r="A20" s="61"/>
      <c r="B20" s="46"/>
      <c r="C20" s="42"/>
      <c r="E20" s="48"/>
      <c r="F20" s="48"/>
      <c r="G20" s="48"/>
      <c r="I20" s="42"/>
      <c r="J20" s="57" t="str">
        <f>IF(G20="No Change","N/A",IF(G20="New Tag Required",Lookup!F:F,IF(G20="Remove Old Tag",Lookup!F:F,IF(G20="N/A","N/A",""))))</f>
        <v/>
      </c>
      <c r="K20" s="62"/>
      <c r="L20" s="42"/>
      <c r="M20" s="57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3">
      <c r="A21" s="61"/>
      <c r="B21" s="46"/>
      <c r="C21" s="42"/>
      <c r="E21" s="48"/>
      <c r="F21" s="48"/>
      <c r="G21" s="48"/>
      <c r="I21" s="42"/>
      <c r="J21" s="57" t="str">
        <f>IF(G21="No Change","N/A",IF(G21="New Tag Required",Lookup!F:F,IF(G21="Remove Old Tag",Lookup!F:F,IF(G21="N/A","N/A",""))))</f>
        <v/>
      </c>
      <c r="K21" s="62"/>
      <c r="L21" s="42"/>
      <c r="M21" s="57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3">
      <c r="A22" s="61"/>
      <c r="B22" s="46"/>
      <c r="C22" s="42"/>
      <c r="E22" s="48"/>
      <c r="F22" s="49"/>
      <c r="G22" s="48"/>
      <c r="I22" s="42"/>
      <c r="J22" s="57" t="str">
        <f>IF(G22="No Change","N/A",IF(G22="New Tag Required",Lookup!F:F,IF(G22="Remove Old Tag",Lookup!F:F,IF(G22="N/A","N/A",""))))</f>
        <v/>
      </c>
      <c r="K22" s="62"/>
      <c r="L22" s="42"/>
      <c r="M22" s="57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3">
      <c r="A23" s="61"/>
      <c r="B23" s="46"/>
      <c r="C23" s="42"/>
      <c r="E23" s="48"/>
      <c r="F23" s="48"/>
      <c r="G23" s="48"/>
      <c r="I23" s="42"/>
      <c r="J23" s="57" t="str">
        <f>IF(G23="No Change","N/A",IF(G23="New Tag Required",Lookup!F:F,IF(G23="Remove Old Tag",Lookup!F:F,IF(G23="N/A","N/A",""))))</f>
        <v/>
      </c>
      <c r="K23" s="62"/>
      <c r="L23" s="42"/>
      <c r="M23" s="57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x14ac:dyDescent="0.3">
      <c r="A24" s="61"/>
      <c r="B24" s="46"/>
      <c r="C24" s="42"/>
      <c r="E24" s="48"/>
      <c r="F24" s="48"/>
      <c r="G24" s="48"/>
      <c r="I24" s="42"/>
      <c r="J24" s="57" t="str">
        <f>IF(G24="No Change","N/A",IF(G24="New Tag Required",Lookup!F:F,IF(G24="Remove Old Tag",Lookup!F:F,IF(G24="N/A","N/A",""))))</f>
        <v/>
      </c>
      <c r="K24" s="63"/>
      <c r="M24" s="57" t="str">
        <f>IF(H24="No Change","N/A",IF(H24="New Tag Required",Lookup!F:F,IF(H24="Remove Old Sign",Lookup!F:F,IF(H24="N/A","N/A",""))))</f>
        <v/>
      </c>
      <c r="N24" s="62"/>
      <c r="O24" s="42"/>
    </row>
    <row r="25" spans="1:15" s="41" customFormat="1" x14ac:dyDescent="0.3">
      <c r="A25" s="61"/>
      <c r="B25" s="46"/>
      <c r="C25" s="42"/>
      <c r="E25" s="48"/>
      <c r="F25" s="48"/>
      <c r="G25" s="48"/>
      <c r="I25" s="42"/>
      <c r="J25" s="57" t="str">
        <f>IF(G25="No Change","N/A",IF(G25="New Tag Required",Lookup!F:F,IF(G25="Remove Old Tag",Lookup!F:F,IF(G25="N/A","N/A",""))))</f>
        <v/>
      </c>
      <c r="K25" s="63"/>
      <c r="M25" s="57" t="str">
        <f>IF(H25="No Change","N/A",IF(H25="New Tag Required",Lookup!F:F,IF(H25="Remove Old Sign",Lookup!F:F,IF(H25="N/A","N/A",""))))</f>
        <v/>
      </c>
      <c r="N25" s="62"/>
      <c r="O25" s="42"/>
    </row>
    <row r="26" spans="1:15" s="41" customFormat="1" x14ac:dyDescent="0.3">
      <c r="A26" s="61"/>
      <c r="B26" s="46"/>
      <c r="C26" s="42"/>
      <c r="E26" s="48"/>
      <c r="F26" s="48"/>
      <c r="G26" s="48"/>
      <c r="I26" s="42"/>
      <c r="J26" s="57" t="str">
        <f>IF(G26="No Change","N/A",IF(G26="New Tag Required",Lookup!F:F,IF(G26="Remove Old Tag",Lookup!F:F,IF(G26="N/A","N/A",""))))</f>
        <v/>
      </c>
      <c r="K26" s="63"/>
      <c r="M26" s="57" t="str">
        <f>IF(H26="No Change","N/A",IF(H26="New Tag Required",Lookup!F:F,IF(H26="Remove Old Sign",Lookup!F:F,IF(H26="N/A","N/A",""))))</f>
        <v/>
      </c>
      <c r="N26" s="63"/>
    </row>
    <row r="27" spans="1:15" s="41" customFormat="1" x14ac:dyDescent="0.3">
      <c r="A27" s="61"/>
      <c r="B27" s="46"/>
      <c r="C27" s="42"/>
      <c r="E27" s="48"/>
      <c r="F27" s="48"/>
      <c r="G27" s="48"/>
      <c r="I27" s="42"/>
      <c r="J27" s="57" t="str">
        <f>IF(G27="No Change","N/A",IF(G27="New Tag Required",Lookup!F:F,IF(G27="Remove Old Tag",Lookup!F:F,IF(G27="N/A","N/A",""))))</f>
        <v/>
      </c>
      <c r="K27" s="63"/>
      <c r="M27" s="57" t="str">
        <f>IF(H27="No Change","N/A",IF(H27="New Tag Required",Lookup!F:F,IF(H27="Remove Old Sign",Lookup!F:F,IF(H27="N/A","N/A",""))))</f>
        <v/>
      </c>
      <c r="N27" s="63"/>
    </row>
    <row r="28" spans="1:15" s="41" customFormat="1" x14ac:dyDescent="0.3">
      <c r="A28" s="47"/>
      <c r="B28" s="46"/>
      <c r="C28" s="42"/>
      <c r="E28" s="48"/>
      <c r="F28" s="48"/>
      <c r="G28" s="48"/>
      <c r="I28" s="42"/>
      <c r="J28" s="57" t="str">
        <f>IF(G28="No Change","N/A",IF(G28="New Tag Required",Lookup!F:F,IF(G28="Remove Old Tag",Lookup!F:F,IF(G28="N/A","N/A",""))))</f>
        <v/>
      </c>
      <c r="K28" s="63"/>
      <c r="M28" s="57" t="str">
        <f>IF(H28="No Change","N/A",IF(H28="New Tag Required",Lookup!F:F,IF(H28="Remove Old Sign",Lookup!F:F,IF(H28="N/A","N/A",""))))</f>
        <v/>
      </c>
      <c r="N28" s="63"/>
    </row>
    <row r="29" spans="1:15" s="41" customFormat="1" x14ac:dyDescent="0.3">
      <c r="A29" s="47"/>
      <c r="B29" s="46"/>
      <c r="C29" s="42"/>
      <c r="E29" s="48"/>
      <c r="F29" s="48"/>
      <c r="G29" s="48"/>
      <c r="I29" s="42"/>
      <c r="J29" s="57" t="str">
        <f>IF(G29="No Change","N/A",IF(G29="New Tag Required",Lookup!F:F,IF(G29="Remove Old Tag",Lookup!F:F,IF(G29="N/A","N/A",""))))</f>
        <v/>
      </c>
      <c r="K29" s="63"/>
      <c r="M29" s="57" t="str">
        <f>IF(H29="No Change","N/A",IF(H29="New Tag Required",Lookup!F:F,IF(H29="Remove Old Sign",Lookup!F:F,IF(H29="N/A","N/A",""))))</f>
        <v/>
      </c>
      <c r="N29" s="63"/>
    </row>
    <row r="30" spans="1:15" s="41" customFormat="1" x14ac:dyDescent="0.3">
      <c r="A30" s="47"/>
      <c r="B30" s="46"/>
      <c r="C30" s="42"/>
      <c r="E30" s="48"/>
      <c r="F30" s="48"/>
      <c r="G30" s="48"/>
      <c r="I30" s="42"/>
      <c r="J30" s="57" t="str">
        <f>IF(G30="No Change","N/A",IF(G30="New Tag Required",Lookup!F:F,IF(G30="Remove Old Tag",Lookup!F:F,IF(G30="N/A","N/A",""))))</f>
        <v/>
      </c>
      <c r="K30" s="63"/>
      <c r="M30" s="57" t="str">
        <f>IF(H30="No Change","N/A",IF(H30="New Tag Required",Lookup!F:F,IF(H30="Remove Old Sign",Lookup!F:F,IF(H30="N/A","N/A",""))))</f>
        <v/>
      </c>
      <c r="N30" s="63"/>
    </row>
    <row r="31" spans="1:15" x14ac:dyDescent="0.3">
      <c r="A31" s="54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4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x14ac:dyDescent="0.3">
      <c r="A33" s="54"/>
      <c r="C33" s="11"/>
      <c r="E33" s="30"/>
      <c r="F33" s="30"/>
      <c r="G33" s="30"/>
      <c r="J33" s="10" t="str">
        <f>IF(G33="No Change","N/A",IF(G33="New Tag Required",Lookup!F:F,IF(G33="Remove Old Tag",Lookup!F:F,IF(G33="N/A","N/A",""))))</f>
        <v/>
      </c>
      <c r="K33" s="32"/>
      <c r="M33" s="10" t="str">
        <f>IF(H33="No Change","N/A",IF(H33="New Tag Required",Lookup!F:F,IF(H33="Remove Old Sign",Lookup!F:F,IF(H33="N/A","N/A",""))))</f>
        <v/>
      </c>
      <c r="N33" s="32"/>
    </row>
    <row r="34" spans="1:14" ht="15" thickBot="1" x14ac:dyDescent="0.35">
      <c r="A34" s="54"/>
      <c r="C34" s="11"/>
      <c r="E34" s="30"/>
      <c r="F34" s="30"/>
      <c r="G34" s="30"/>
      <c r="K34" s="32"/>
      <c r="N34" s="32"/>
    </row>
    <row r="35" spans="1:14" ht="43.2" x14ac:dyDescent="0.3">
      <c r="A35" s="54"/>
      <c r="C35" s="11"/>
      <c r="E35" s="30"/>
      <c r="F35" s="30"/>
      <c r="G35" s="72" t="s">
        <v>45</v>
      </c>
      <c r="H35" s="73" t="s">
        <v>46</v>
      </c>
      <c r="J35" s="74" t="s">
        <v>40</v>
      </c>
      <c r="K35" s="10"/>
      <c r="L35" s="10"/>
      <c r="M35" s="74" t="s">
        <v>41</v>
      </c>
    </row>
    <row r="36" spans="1:14" ht="15" thickBot="1" x14ac:dyDescent="0.35">
      <c r="A36" s="54"/>
      <c r="C36" s="11"/>
      <c r="E36" s="30"/>
      <c r="F36" s="30"/>
      <c r="G36" s="14">
        <f>COUNTIF(G7:G35,"New Tag Required")</f>
        <v>5</v>
      </c>
      <c r="H36" s="13">
        <f>COUNTIF(H7:H35,"New Sign Required")</f>
        <v>3</v>
      </c>
      <c r="J36" s="12">
        <f>COUNTIF(J7:J35,"Installed")</f>
        <v>0</v>
      </c>
      <c r="K36" s="10"/>
      <c r="L36" s="10"/>
      <c r="M36" s="12">
        <f>COUNTIF(M7:M35,"Installed")</f>
        <v>0</v>
      </c>
    </row>
    <row r="37" spans="1:14" x14ac:dyDescent="0.3">
      <c r="A37" s="54"/>
      <c r="C37" s="11"/>
      <c r="E37" s="30"/>
      <c r="F37" s="30"/>
      <c r="G37" s="30"/>
    </row>
    <row r="38" spans="1:14" x14ac:dyDescent="0.3">
      <c r="A38" s="54"/>
      <c r="C38" s="11"/>
      <c r="E38" s="30"/>
      <c r="F38" s="30"/>
      <c r="G38" s="30"/>
    </row>
    <row r="39" spans="1:14" x14ac:dyDescent="0.3">
      <c r="A39" s="54"/>
      <c r="C39" s="11"/>
      <c r="E39" s="30"/>
      <c r="F39" s="30"/>
      <c r="G39" s="30"/>
    </row>
    <row r="40" spans="1:14" x14ac:dyDescent="0.3">
      <c r="A40" s="54"/>
      <c r="C40" s="11"/>
      <c r="E40" s="30"/>
      <c r="F40" s="30"/>
      <c r="G40" s="30"/>
    </row>
    <row r="41" spans="1:14" x14ac:dyDescent="0.3">
      <c r="A41" s="54"/>
      <c r="C41" s="11"/>
      <c r="E41" s="30"/>
      <c r="F41" s="30"/>
      <c r="G41" s="30"/>
    </row>
    <row r="42" spans="1:14" x14ac:dyDescent="0.3">
      <c r="A42" s="54"/>
      <c r="C42" s="11"/>
      <c r="E42" s="30"/>
      <c r="F42" s="30"/>
      <c r="G42" s="30"/>
    </row>
    <row r="43" spans="1:14" x14ac:dyDescent="0.3">
      <c r="A43" s="54"/>
      <c r="C43" s="11"/>
      <c r="E43" s="30"/>
      <c r="F43" s="30"/>
      <c r="G43" s="30"/>
    </row>
    <row r="44" spans="1:14" x14ac:dyDescent="0.3">
      <c r="A44" s="55"/>
      <c r="C44" s="11"/>
      <c r="E44" s="30"/>
      <c r="F44" s="33"/>
      <c r="G44" s="30"/>
    </row>
    <row r="45" spans="1:14" x14ac:dyDescent="0.3">
      <c r="A45" s="55"/>
      <c r="C45" s="11"/>
      <c r="E45" s="30"/>
      <c r="F45" s="33"/>
      <c r="G45" s="30"/>
    </row>
    <row r="46" spans="1:14" x14ac:dyDescent="0.3">
      <c r="A46" s="55"/>
      <c r="C46" s="11"/>
      <c r="E46" s="30"/>
      <c r="F46" s="34"/>
      <c r="G46" s="30"/>
    </row>
    <row r="47" spans="1:14" x14ac:dyDescent="0.3">
      <c r="A47" s="54"/>
      <c r="C47" s="11"/>
      <c r="E47" s="30"/>
      <c r="F47" s="33"/>
      <c r="G47" s="30"/>
    </row>
    <row r="48" spans="1:14" x14ac:dyDescent="0.3">
      <c r="A48" s="54"/>
      <c r="C48" s="11"/>
      <c r="E48" s="30"/>
      <c r="F48" s="33"/>
      <c r="G48" s="30"/>
    </row>
    <row r="49" spans="1:7" x14ac:dyDescent="0.3">
      <c r="A49" s="56"/>
      <c r="C49" s="11"/>
      <c r="E49" s="30"/>
      <c r="F49" s="30"/>
      <c r="G49" s="30"/>
    </row>
    <row r="50" spans="1:7" x14ac:dyDescent="0.3">
      <c r="A50" s="56"/>
      <c r="C50" s="11"/>
      <c r="E50" s="30"/>
      <c r="F50" s="30"/>
      <c r="G50" s="30"/>
    </row>
    <row r="51" spans="1:7" x14ac:dyDescent="0.3">
      <c r="A51" s="56"/>
      <c r="C51" s="11"/>
      <c r="E51" s="30"/>
      <c r="F51" s="30"/>
      <c r="G51" s="30"/>
    </row>
    <row r="52" spans="1:7" x14ac:dyDescent="0.3">
      <c r="A52" s="56"/>
      <c r="C52" s="11"/>
      <c r="E52" s="30"/>
      <c r="F52" s="30"/>
      <c r="G52" s="30"/>
    </row>
    <row r="53" spans="1:7" x14ac:dyDescent="0.3">
      <c r="A53" s="56"/>
      <c r="C53" s="11"/>
      <c r="E53" s="30"/>
      <c r="F53" s="31"/>
      <c r="G53" s="30"/>
    </row>
    <row r="54" spans="1:7" x14ac:dyDescent="0.3">
      <c r="A54" s="56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4"/>
      <c r="C56" s="11"/>
      <c r="E56" s="30"/>
      <c r="F56" s="30"/>
      <c r="G56" s="30"/>
    </row>
    <row r="57" spans="1:7" x14ac:dyDescent="0.3">
      <c r="A57" s="54"/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85" spans="3:3" x14ac:dyDescent="0.3">
      <c r="C85" s="11"/>
    </row>
    <row r="202" spans="3:3" x14ac:dyDescent="0.3">
      <c r="C202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1:G55 G11:G14 G16:G34 G6">
    <cfRule type="containsText" dxfId="61" priority="136" operator="containsText" text="New Tag Required">
      <formula>NOT(ISERROR(SEARCH("New Tag Required",G6)))</formula>
    </cfRule>
  </conditionalFormatting>
  <conditionalFormatting sqref="D11:D14 D16:D101 D6:D8">
    <cfRule type="containsText" dxfId="60" priority="135" operator="containsText" text="Yes">
      <formula>NOT(ISERROR(SEARCH("Yes",D6)))</formula>
    </cfRule>
  </conditionalFormatting>
  <conditionalFormatting sqref="H41:H101 H202:H423 H11:H14 H16:H34 H6">
    <cfRule type="containsText" dxfId="59" priority="123" operator="containsText" text="New Sign Required">
      <formula>NOT(ISERROR(SEARCH("New Sign Required",H6)))</formula>
    </cfRule>
  </conditionalFormatting>
  <conditionalFormatting sqref="G41:G101 G11:H14 G16:H34 G6:H6">
    <cfRule type="containsText" dxfId="58" priority="122" operator="containsText" text="Action Required">
      <formula>NOT(ISERROR(SEARCH("Action Required",G6)))</formula>
    </cfRule>
  </conditionalFormatting>
  <conditionalFormatting sqref="H41:H101">
    <cfRule type="containsText" dxfId="57" priority="121" operator="containsText" text="Action Required">
      <formula>NOT(ISERROR(SEARCH("Action Required",H41)))</formula>
    </cfRule>
  </conditionalFormatting>
  <conditionalFormatting sqref="G7 G37:G40">
    <cfRule type="containsText" dxfId="56" priority="63" operator="containsText" text="New Tag Required">
      <formula>NOT(ISERROR(SEARCH("New Tag Required",G7)))</formula>
    </cfRule>
  </conditionalFormatting>
  <conditionalFormatting sqref="H7 H37:H40">
    <cfRule type="containsText" dxfId="55" priority="61" operator="containsText" text="New Sign Required">
      <formula>NOT(ISERROR(SEARCH("New Sign Required",H7)))</formula>
    </cfRule>
  </conditionalFormatting>
  <conditionalFormatting sqref="G7 G37:G40">
    <cfRule type="containsText" dxfId="54" priority="60" operator="containsText" text="Action Required">
      <formula>NOT(ISERROR(SEARCH("Action Required",G7)))</formula>
    </cfRule>
  </conditionalFormatting>
  <conditionalFormatting sqref="H7 H37:H40">
    <cfRule type="containsText" dxfId="53" priority="59" operator="containsText" text="Action Required">
      <formula>NOT(ISERROR(SEARCH("Action Required",H7)))</formula>
    </cfRule>
  </conditionalFormatting>
  <conditionalFormatting sqref="G7">
    <cfRule type="containsText" dxfId="52" priority="58" operator="containsText" text="New Tag Required">
      <formula>NOT(ISERROR(SEARCH("New Tag Required",G7)))</formula>
    </cfRule>
  </conditionalFormatting>
  <conditionalFormatting sqref="D7">
    <cfRule type="containsText" dxfId="51" priority="57" operator="containsText" text="Yes">
      <formula>NOT(ISERROR(SEARCH("Yes",D7)))</formula>
    </cfRule>
  </conditionalFormatting>
  <conditionalFormatting sqref="G7">
    <cfRule type="containsText" dxfId="50" priority="56" operator="containsText" text="Action Required">
      <formula>NOT(ISERROR(SEARCH("Action Required",G7)))</formula>
    </cfRule>
  </conditionalFormatting>
  <conditionalFormatting sqref="D102:D201">
    <cfRule type="containsText" dxfId="49" priority="55" operator="containsText" text="Yes">
      <formula>NOT(ISERROR(SEARCH("Yes",D102)))</formula>
    </cfRule>
  </conditionalFormatting>
  <conditionalFormatting sqref="H102:H201">
    <cfRule type="containsText" dxfId="48" priority="54" operator="containsText" text="New Sign Required">
      <formula>NOT(ISERROR(SEARCH("New Sign Required",H102)))</formula>
    </cfRule>
  </conditionalFormatting>
  <conditionalFormatting sqref="G102:G201">
    <cfRule type="containsText" dxfId="47" priority="53" operator="containsText" text="Action Required">
      <formula>NOT(ISERROR(SEARCH("Action Required",G102)))</formula>
    </cfRule>
  </conditionalFormatting>
  <conditionalFormatting sqref="H102:H201">
    <cfRule type="containsText" dxfId="46" priority="52" operator="containsText" text="Action Required">
      <formula>NOT(ISERROR(SEARCH("Action Required",H102)))</formula>
    </cfRule>
  </conditionalFormatting>
  <conditionalFormatting sqref="D9">
    <cfRule type="containsText" dxfId="45" priority="49" operator="containsText" text="Yes">
      <formula>NOT(ISERROR(SEARCH("Yes",D9)))</formula>
    </cfRule>
  </conditionalFormatting>
  <conditionalFormatting sqref="G8">
    <cfRule type="containsText" dxfId="44" priority="33" operator="containsText" text="New Tag Required">
      <formula>NOT(ISERROR(SEARCH("New Tag Required",G8)))</formula>
    </cfRule>
  </conditionalFormatting>
  <conditionalFormatting sqref="H8">
    <cfRule type="containsText" dxfId="43" priority="32" operator="containsText" text="New Sign Required">
      <formula>NOT(ISERROR(SEARCH("New Sign Required",H8)))</formula>
    </cfRule>
  </conditionalFormatting>
  <conditionalFormatting sqref="G8">
    <cfRule type="containsText" dxfId="42" priority="31" operator="containsText" text="Action Required">
      <formula>NOT(ISERROR(SEARCH("Action Required",G8)))</formula>
    </cfRule>
  </conditionalFormatting>
  <conditionalFormatting sqref="H8">
    <cfRule type="containsText" dxfId="41" priority="30" operator="containsText" text="Action Required">
      <formula>NOT(ISERROR(SEARCH("Action Required",H8)))</formula>
    </cfRule>
  </conditionalFormatting>
  <conditionalFormatting sqref="J2:N2">
    <cfRule type="cellIs" dxfId="40" priority="29" operator="notEqual">
      <formula>0</formula>
    </cfRule>
  </conditionalFormatting>
  <conditionalFormatting sqref="J16:J33 J11:J14 J6:J9">
    <cfRule type="cellIs" dxfId="39" priority="28" operator="equal">
      <formula>0</formula>
    </cfRule>
  </conditionalFormatting>
  <conditionalFormatting sqref="M16:M33 M11:M14 M6:M9">
    <cfRule type="cellIs" dxfId="38" priority="27" operator="equal">
      <formula>0</formula>
    </cfRule>
  </conditionalFormatting>
  <conditionalFormatting sqref="M16:M33 J16:J33 J11:J14 M11:M14 M6:M9 J6:J9">
    <cfRule type="cellIs" dxfId="37" priority="24" operator="equal">
      <formula>"In Progress"</formula>
    </cfRule>
    <cfRule type="cellIs" dxfId="36" priority="25" operator="equal">
      <formula>"Log Issues"</formula>
    </cfRule>
    <cfRule type="cellIs" dxfId="35" priority="26" operator="equal">
      <formula>"N/A"</formula>
    </cfRule>
  </conditionalFormatting>
  <conditionalFormatting sqref="K16:L16 K11:L14 K6:L9">
    <cfRule type="expression" dxfId="34" priority="23">
      <formula>$J6="Log Issues"</formula>
    </cfRule>
  </conditionalFormatting>
  <conditionalFormatting sqref="N16 N11:N14 N6:N9">
    <cfRule type="expression" dxfId="33" priority="22">
      <formula>$M6="Log Issues"</formula>
    </cfRule>
  </conditionalFormatting>
  <conditionalFormatting sqref="G9">
    <cfRule type="containsText" dxfId="32" priority="21" operator="containsText" text="New Tag Required">
      <formula>NOT(ISERROR(SEARCH("New Tag Required",G9)))</formula>
    </cfRule>
  </conditionalFormatting>
  <conditionalFormatting sqref="H9">
    <cfRule type="containsText" dxfId="31" priority="20" operator="containsText" text="New Sign Required">
      <formula>NOT(ISERROR(SEARCH("New Sign Required",H9)))</formula>
    </cfRule>
  </conditionalFormatting>
  <conditionalFormatting sqref="G9">
    <cfRule type="containsText" dxfId="30" priority="19" operator="containsText" text="Action Required">
      <formula>NOT(ISERROR(SEARCH("Action Required",G9)))</formula>
    </cfRule>
  </conditionalFormatting>
  <conditionalFormatting sqref="H9">
    <cfRule type="containsText" dxfId="29" priority="18" operator="containsText" text="Action Required">
      <formula>NOT(ISERROR(SEARCH("Action Required",H9)))</formula>
    </cfRule>
  </conditionalFormatting>
  <conditionalFormatting sqref="H16:H1048576 H11:H14 H1:H9">
    <cfRule type="containsText" dxfId="28" priority="16" operator="containsText" text="Remove Old Sign">
      <formula>NOT(ISERROR(SEARCH("Remove Old Sign",H1)))</formula>
    </cfRule>
    <cfRule type="containsText" dxfId="27" priority="17" operator="containsText" text="Move Sign to New Location">
      <formula>NOT(ISERROR(SEARCH("Move Sign to New Location",H1)))</formula>
    </cfRule>
  </conditionalFormatting>
  <conditionalFormatting sqref="G16:G1048576 G11:G14 G1:G9">
    <cfRule type="containsText" dxfId="26" priority="15" operator="containsText" text="Remove Old Tag">
      <formula>NOT(ISERROR(SEARCH("Remove Old Tag",G1)))</formula>
    </cfRule>
  </conditionalFormatting>
  <conditionalFormatting sqref="G10">
    <cfRule type="containsText" dxfId="25" priority="14" operator="containsText" text="New Tag Required">
      <formula>NOT(ISERROR(SEARCH("New Tag Required",G10)))</formula>
    </cfRule>
  </conditionalFormatting>
  <conditionalFormatting sqref="D10">
    <cfRule type="containsText" dxfId="24" priority="13" operator="containsText" text="Yes">
      <formula>NOT(ISERROR(SEARCH("Yes",D10)))</formula>
    </cfRule>
  </conditionalFormatting>
  <conditionalFormatting sqref="H10">
    <cfRule type="containsText" dxfId="23" priority="12" operator="containsText" text="New Sign Required">
      <formula>NOT(ISERROR(SEARCH("New Sign Required",H10)))</formula>
    </cfRule>
  </conditionalFormatting>
  <conditionalFormatting sqref="G10:H10">
    <cfRule type="containsText" dxfId="22" priority="11" operator="containsText" text="Action Required">
      <formula>NOT(ISERROR(SEARCH("Action Required",G10)))</formula>
    </cfRule>
  </conditionalFormatting>
  <conditionalFormatting sqref="J10">
    <cfRule type="cellIs" dxfId="21" priority="10" operator="equal">
      <formula>0</formula>
    </cfRule>
  </conditionalFormatting>
  <conditionalFormatting sqref="M10">
    <cfRule type="cellIs" dxfId="20" priority="9" operator="equal">
      <formula>0</formula>
    </cfRule>
  </conditionalFormatting>
  <conditionalFormatting sqref="J10 M10">
    <cfRule type="cellIs" dxfId="19" priority="6" operator="equal">
      <formula>"In Progress"</formula>
    </cfRule>
    <cfRule type="cellIs" dxfId="18" priority="7" operator="equal">
      <formula>"Log Issues"</formula>
    </cfRule>
    <cfRule type="cellIs" dxfId="17" priority="8" operator="equal">
      <formula>"N/A"</formula>
    </cfRule>
  </conditionalFormatting>
  <conditionalFormatting sqref="K10:L10">
    <cfRule type="expression" dxfId="16" priority="5">
      <formula>$J10="Log Issues"</formula>
    </cfRule>
  </conditionalFormatting>
  <conditionalFormatting sqref="N10">
    <cfRule type="expression" dxfId="15" priority="4">
      <formula>$M10="Log Issues"</formula>
    </cfRule>
  </conditionalFormatting>
  <conditionalFormatting sqref="H10">
    <cfRule type="containsText" dxfId="14" priority="2" operator="containsText" text="Remove Old Sign">
      <formula>NOT(ISERROR(SEARCH("Remove Old Sign",H10)))</formula>
    </cfRule>
    <cfRule type="containsText" dxfId="13" priority="3" operator="containsText" text="Move Sign to New Location">
      <formula>NOT(ISERROR(SEARCH("Move Sign to New Location",H10)))</formula>
    </cfRule>
  </conditionalFormatting>
  <conditionalFormatting sqref="G10">
    <cfRule type="containsText" dxfId="12" priority="1" operator="containsText" text="Remove Old Tag">
      <formula>NOT(ISERROR(SEARCH("Remove Old Tag",G10)))</formula>
    </cfRule>
  </conditionalFormatting>
  <dataValidations count="2">
    <dataValidation type="list" allowBlank="1" showInputMessage="1" showErrorMessage="1" sqref="D16:D76 D6:D14">
      <formula1>YesNo</formula1>
    </dataValidation>
    <dataValidation type="list" allowBlank="1" showInputMessage="1" showErrorMessage="1" sqref="H202:H406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H37:H201 H34</xm:sqref>
        </x14:dataValidation>
        <x14:dataValidation type="list" allowBlank="1" showInputMessage="1" showErrorMessage="1">
          <x14:formula1>
            <xm:f>Lookup!$A$1:$A$4</xm:f>
          </x14:formula1>
          <xm:sqref>G37:G201 G34</xm:sqref>
        </x14:dataValidation>
        <x14:dataValidation type="list" allowBlank="1" showInputMessage="1" showErrorMessage="1">
          <x14:formula1>
            <xm:f>[2]Lookup!#REF!</xm:f>
          </x14:formula1>
          <xm:sqref>O16 O6:O14</xm:sqref>
        </x14:dataValidation>
        <x14:dataValidation type="list" allowBlank="1" showInputMessage="1" showErrorMessage="1">
          <x14:formula1>
            <xm:f>Lookup!$A$1:$A$8</xm:f>
          </x14:formula1>
          <xm:sqref>G16:G33 G6:G14</xm:sqref>
        </x14:dataValidation>
        <x14:dataValidation type="list" allowBlank="1" showInputMessage="1" showErrorMessage="1">
          <x14:formula1>
            <xm:f>Lookup!$D$1:$D$10</xm:f>
          </x14:formula1>
          <xm:sqref>H16:H33 H6:H14</xm:sqref>
        </x14:dataValidation>
        <x14:dataValidation type="list" allowBlank="1" showInputMessage="1" showErrorMessage="1">
          <x14:formula1>
            <xm:f>Lookup!$F$1:$F$7</xm:f>
          </x14:formula1>
          <xm:sqref>J16:J33 J6:J14</xm:sqref>
        </x14:dataValidation>
        <x14:dataValidation type="list" allowBlank="1" showInputMessage="1" showErrorMessage="1">
          <x14:formula1>
            <xm:f>Lookup!$F$1:$F$8</xm:f>
          </x14:formula1>
          <xm:sqref>M16:M33 M6:M14</xm:sqref>
        </x14:dataValidation>
        <x14:dataValidation type="list" allowBlank="1" showInputMessage="1">
          <x14:formula1>
            <xm:f>Lookup!$E$1:$E$19</xm:f>
          </x14:formula1>
          <xm:sqref>C16:C201 C6:C14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12" sqref="A12"/>
    </sheetView>
  </sheetViews>
  <sheetFormatPr defaultColWidth="9.109375" defaultRowHeight="14.4" x14ac:dyDescent="0.3"/>
  <cols>
    <col min="1" max="1" width="22.44140625" style="46" bestFit="1" customWidth="1"/>
    <col min="2" max="2" width="30.109375" style="46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0652</v>
      </c>
      <c r="C1" s="39"/>
      <c r="D1" s="17" t="s">
        <v>10</v>
      </c>
      <c r="E1" s="40">
        <f>'KD Changes'!G1</f>
        <v>42557</v>
      </c>
    </row>
    <row r="2" spans="1:10" ht="15" customHeight="1" x14ac:dyDescent="0.3">
      <c r="A2" s="43" t="s">
        <v>8</v>
      </c>
      <c r="B2" s="76" t="str">
        <f>VLOOKUP(B1,BuildingList!A:B,2,FALSE)</f>
        <v>Bosworth Hall</v>
      </c>
      <c r="C2" s="79"/>
      <c r="D2" s="44" t="s">
        <v>12</v>
      </c>
      <c r="E2" s="45" t="str">
        <f>'KD Changes'!G2</f>
        <v>Sawyer Wilson</v>
      </c>
    </row>
    <row r="5" spans="1:10" s="29" customFormat="1" ht="24" customHeight="1" thickBot="1" x14ac:dyDescent="0.35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" thickTop="1" x14ac:dyDescent="0.3">
      <c r="A6" s="80" t="s">
        <v>95</v>
      </c>
      <c r="B6" s="81" t="s">
        <v>96</v>
      </c>
      <c r="C6" s="41" t="s">
        <v>65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48"/>
      <c r="G10" s="29"/>
      <c r="H10" s="29"/>
    </row>
    <row r="11" spans="1:10" x14ac:dyDescent="0.3">
      <c r="A11" s="41"/>
      <c r="B11" s="41"/>
      <c r="F11" s="48"/>
      <c r="G11" s="29"/>
      <c r="H11" s="29"/>
    </row>
    <row r="12" spans="1:10" x14ac:dyDescent="0.3">
      <c r="A12" s="41"/>
      <c r="B12" s="41"/>
      <c r="F12" s="48"/>
      <c r="G12" s="29"/>
      <c r="H12" s="29"/>
    </row>
    <row r="13" spans="1:10" x14ac:dyDescent="0.3">
      <c r="A13" s="41"/>
      <c r="B13" s="41"/>
      <c r="F13" s="48"/>
      <c r="G13" s="29"/>
      <c r="H13" s="29"/>
    </row>
    <row r="14" spans="1:10" x14ac:dyDescent="0.3">
      <c r="A14" s="41"/>
      <c r="B14" s="41"/>
      <c r="F14" s="48"/>
      <c r="G14" s="29"/>
      <c r="H14" s="29"/>
    </row>
    <row r="15" spans="1:10" x14ac:dyDescent="0.3">
      <c r="A15" s="41"/>
      <c r="B15" s="41"/>
      <c r="F15" s="48"/>
      <c r="G15" s="29"/>
      <c r="H15" s="29"/>
    </row>
    <row r="16" spans="1:10" x14ac:dyDescent="0.3">
      <c r="A16" s="41"/>
      <c r="B16" s="41"/>
      <c r="F16" s="48"/>
      <c r="G16" s="29"/>
      <c r="H16" s="29"/>
    </row>
    <row r="17" spans="1:8" x14ac:dyDescent="0.3">
      <c r="A17" s="41"/>
      <c r="B17" s="41"/>
      <c r="F17" s="48"/>
      <c r="G17" s="29"/>
      <c r="H17" s="29"/>
    </row>
    <row r="18" spans="1:8" x14ac:dyDescent="0.3">
      <c r="A18" s="41"/>
      <c r="B18" s="41"/>
      <c r="F18" s="48"/>
      <c r="G18" s="29"/>
      <c r="H18" s="29"/>
    </row>
    <row r="19" spans="1:8" x14ac:dyDescent="0.3">
      <c r="A19" s="41"/>
      <c r="B19" s="41"/>
      <c r="F19" s="48"/>
      <c r="G19" s="29"/>
      <c r="H19" s="29"/>
    </row>
    <row r="20" spans="1:8" x14ac:dyDescent="0.3">
      <c r="A20" s="41"/>
      <c r="B20" s="41"/>
      <c r="F20" s="48"/>
      <c r="G20" s="29"/>
      <c r="H20" s="29"/>
    </row>
    <row r="21" spans="1:8" x14ac:dyDescent="0.3">
      <c r="A21" s="41"/>
      <c r="B21" s="41"/>
      <c r="F21" s="49"/>
      <c r="G21" s="29"/>
      <c r="H21" s="29"/>
    </row>
    <row r="22" spans="1:8" x14ac:dyDescent="0.3">
      <c r="A22" s="41"/>
      <c r="B22" s="41"/>
      <c r="F22" s="48"/>
      <c r="G22" s="29"/>
      <c r="H22" s="29"/>
    </row>
    <row r="23" spans="1:8" x14ac:dyDescent="0.3">
      <c r="A23" s="41"/>
      <c r="B23" s="41"/>
      <c r="F23" s="48"/>
      <c r="G23" s="29"/>
      <c r="H23" s="29"/>
    </row>
    <row r="24" spans="1:8" x14ac:dyDescent="0.3">
      <c r="A24" s="41"/>
      <c r="B24" s="41"/>
      <c r="F24" s="48"/>
      <c r="G24" s="29"/>
      <c r="H24" s="29"/>
    </row>
    <row r="25" spans="1:8" x14ac:dyDescent="0.3">
      <c r="A25" s="41"/>
      <c r="B25" s="41"/>
      <c r="F25" s="48"/>
      <c r="G25" s="29"/>
      <c r="H25" s="29"/>
    </row>
    <row r="26" spans="1:8" x14ac:dyDescent="0.3">
      <c r="A26" s="41"/>
      <c r="B26" s="41"/>
      <c r="F26" s="48"/>
      <c r="G26" s="29"/>
      <c r="H26" s="29"/>
    </row>
    <row r="27" spans="1:8" x14ac:dyDescent="0.3">
      <c r="A27" s="41"/>
      <c r="B27" s="41"/>
      <c r="F27" s="48"/>
      <c r="G27" s="29"/>
      <c r="H27" s="29"/>
    </row>
    <row r="28" spans="1:8" x14ac:dyDescent="0.3">
      <c r="A28" s="41"/>
      <c r="B28" s="41"/>
      <c r="F28" s="48"/>
      <c r="G28" s="29"/>
      <c r="H28" s="29"/>
    </row>
    <row r="29" spans="1:8" x14ac:dyDescent="0.3">
      <c r="A29" s="41"/>
      <c r="B29" s="41"/>
      <c r="F29" s="48"/>
      <c r="G29" s="29"/>
      <c r="H29" s="29"/>
    </row>
    <row r="30" spans="1:8" x14ac:dyDescent="0.3">
      <c r="A30" s="41"/>
      <c r="B30" s="41"/>
      <c r="F30" s="48"/>
      <c r="G30" s="29"/>
      <c r="H30" s="29"/>
    </row>
    <row r="31" spans="1:8" x14ac:dyDescent="0.3">
      <c r="A31" s="47"/>
      <c r="E31" s="48"/>
      <c r="F31" s="48"/>
      <c r="G31" s="29"/>
      <c r="H31" s="29"/>
    </row>
    <row r="32" spans="1:8" x14ac:dyDescent="0.3">
      <c r="A32" s="47"/>
      <c r="E32" s="48"/>
      <c r="F32" s="48"/>
      <c r="G32" s="29"/>
      <c r="H32" s="29"/>
    </row>
    <row r="33" spans="1:8" x14ac:dyDescent="0.3">
      <c r="A33" s="47"/>
      <c r="E33" s="48"/>
      <c r="F33" s="48"/>
      <c r="G33" s="29"/>
      <c r="H33" s="29"/>
    </row>
    <row r="34" spans="1:8" x14ac:dyDescent="0.3">
      <c r="A34" s="47"/>
      <c r="E34" s="48"/>
      <c r="F34" s="48"/>
      <c r="G34" s="29"/>
      <c r="H34" s="29"/>
    </row>
    <row r="35" spans="1:8" x14ac:dyDescent="0.3">
      <c r="A35" s="47"/>
      <c r="E35" s="48"/>
      <c r="F35" s="48"/>
      <c r="G35" s="29"/>
      <c r="H35" s="29"/>
    </row>
    <row r="36" spans="1:8" x14ac:dyDescent="0.3">
      <c r="A36" s="47"/>
      <c r="E36" s="48"/>
      <c r="F36" s="48"/>
      <c r="G36" s="29"/>
      <c r="H36" s="29"/>
    </row>
    <row r="37" spans="1:8" x14ac:dyDescent="0.3">
      <c r="A37" s="47"/>
      <c r="E37" s="48"/>
      <c r="F37" s="48"/>
      <c r="G37" s="29"/>
      <c r="H37" s="29"/>
    </row>
    <row r="38" spans="1:8" x14ac:dyDescent="0.3">
      <c r="A38" s="47"/>
      <c r="E38" s="48"/>
      <c r="F38" s="48"/>
      <c r="G38" s="29"/>
      <c r="H38" s="29"/>
    </row>
    <row r="39" spans="1:8" x14ac:dyDescent="0.3">
      <c r="A39" s="47"/>
      <c r="E39" s="48"/>
      <c r="F39" s="48"/>
      <c r="G39" s="48"/>
    </row>
    <row r="40" spans="1:8" x14ac:dyDescent="0.3">
      <c r="A40" s="47"/>
      <c r="E40" s="48"/>
      <c r="F40" s="48"/>
      <c r="G40" s="48"/>
    </row>
    <row r="41" spans="1:8" x14ac:dyDescent="0.3">
      <c r="A41" s="50"/>
      <c r="E41" s="48"/>
      <c r="F41" s="51"/>
      <c r="G41" s="48"/>
    </row>
    <row r="42" spans="1:8" x14ac:dyDescent="0.3">
      <c r="A42" s="50"/>
      <c r="E42" s="48"/>
      <c r="F42" s="51"/>
      <c r="G42" s="48"/>
    </row>
    <row r="43" spans="1:8" x14ac:dyDescent="0.3">
      <c r="A43" s="50"/>
      <c r="E43" s="48"/>
      <c r="F43" s="52"/>
      <c r="G43" s="48"/>
    </row>
    <row r="44" spans="1:8" x14ac:dyDescent="0.3">
      <c r="A44" s="47"/>
      <c r="E44" s="48"/>
      <c r="F44" s="51"/>
      <c r="G44" s="48"/>
    </row>
    <row r="45" spans="1:8" x14ac:dyDescent="0.3">
      <c r="A45" s="47"/>
      <c r="E45" s="48"/>
      <c r="F45" s="51"/>
      <c r="G45" s="48"/>
    </row>
    <row r="46" spans="1:8" x14ac:dyDescent="0.3">
      <c r="A46" s="53"/>
      <c r="E46" s="48"/>
      <c r="F46" s="48"/>
      <c r="G46" s="48"/>
    </row>
    <row r="47" spans="1:8" x14ac:dyDescent="0.3">
      <c r="A47" s="53"/>
      <c r="E47" s="48"/>
      <c r="F47" s="48"/>
      <c r="G47" s="48"/>
    </row>
    <row r="48" spans="1:8" x14ac:dyDescent="0.3">
      <c r="A48" s="53"/>
      <c r="E48" s="48"/>
      <c r="F48" s="48"/>
      <c r="G48" s="48"/>
    </row>
    <row r="49" spans="1:7" x14ac:dyDescent="0.3">
      <c r="A49" s="53"/>
      <c r="E49" s="48"/>
      <c r="F49" s="48"/>
      <c r="G49" s="48"/>
    </row>
    <row r="50" spans="1:7" x14ac:dyDescent="0.3">
      <c r="A50" s="53"/>
      <c r="C50" s="42"/>
      <c r="E50" s="48"/>
      <c r="F50" s="49"/>
      <c r="G50" s="48"/>
    </row>
    <row r="51" spans="1:7" x14ac:dyDescent="0.3">
      <c r="A51" s="53"/>
      <c r="C51" s="42"/>
      <c r="E51" s="48"/>
      <c r="F51" s="48"/>
      <c r="G51" s="48"/>
    </row>
    <row r="52" spans="1:7" x14ac:dyDescent="0.3">
      <c r="A52" s="53"/>
      <c r="C52" s="42"/>
      <c r="E52" s="48"/>
      <c r="F52" s="48"/>
      <c r="G52" s="48"/>
    </row>
    <row r="53" spans="1:7" x14ac:dyDescent="0.3">
      <c r="A53" s="47"/>
      <c r="C53" s="42"/>
      <c r="E53" s="48"/>
      <c r="F53" s="48"/>
      <c r="G53" s="48"/>
    </row>
    <row r="54" spans="1:7" x14ac:dyDescent="0.3">
      <c r="A54" s="47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0" sqref="E20"/>
    </sheetView>
  </sheetViews>
  <sheetFormatPr defaultRowHeight="14.4" x14ac:dyDescent="0.3"/>
  <cols>
    <col min="1" max="1" width="17.44140625" style="1" customWidth="1"/>
    <col min="2" max="2" width="9.109375" style="1"/>
    <col min="3" max="3" width="18.5546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3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3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3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3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3">
      <c r="C6" t="s">
        <v>71</v>
      </c>
      <c r="D6" s="8" t="s">
        <v>56</v>
      </c>
      <c r="E6" s="42" t="s">
        <v>74</v>
      </c>
    </row>
    <row r="7" spans="1:7" x14ac:dyDescent="0.3">
      <c r="C7" t="s">
        <v>72</v>
      </c>
      <c r="E7" s="7" t="s">
        <v>28</v>
      </c>
    </row>
    <row r="8" spans="1:7" x14ac:dyDescent="0.3">
      <c r="E8" s="7" t="s">
        <v>69</v>
      </c>
    </row>
    <row r="9" spans="1:7" x14ac:dyDescent="0.3">
      <c r="E9" s="7" t="s">
        <v>30</v>
      </c>
    </row>
    <row r="10" spans="1:7" s="1" customFormat="1" x14ac:dyDescent="0.3">
      <c r="E10" s="36" t="s">
        <v>48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51</v>
      </c>
    </row>
    <row r="15" spans="1:7" x14ac:dyDescent="0.3">
      <c r="E15" s="36" t="s">
        <v>49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 t="s">
        <v>92</v>
      </c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[3]Lookup!#REF!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3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3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3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3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3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3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3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3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3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3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3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3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3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3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3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3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3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3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3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3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3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3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3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3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3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3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3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3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3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3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3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3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3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3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3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3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3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3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3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3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3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3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3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3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3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3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3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3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3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3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3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3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3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3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3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3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3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3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3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3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3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3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3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3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3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3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3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3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3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3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3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3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3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3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3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3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3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3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3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3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3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3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3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3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3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3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3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3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3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3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3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3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3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3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3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3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3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3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3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3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3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3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3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3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3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3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3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3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3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3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3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3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3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3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3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3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3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3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3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3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3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3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3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3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3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3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3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3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3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3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3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3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3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3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3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3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3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3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3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3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3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3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3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3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3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3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3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3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3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3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3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3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3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3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3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3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3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3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3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3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3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3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3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3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3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3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3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3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3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3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3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3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3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3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3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3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3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3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3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3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3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3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3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3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3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3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3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3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3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3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3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3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3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3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3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3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3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3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3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3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3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3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3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3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3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3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3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3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3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3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3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3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3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3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3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3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3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3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3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3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3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3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3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3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3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3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3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3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3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3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3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3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3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3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3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3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3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3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3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3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3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3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3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3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3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3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3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3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3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3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3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3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3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3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3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3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3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3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3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3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3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3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3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3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3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3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3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3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3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3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3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3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3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3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3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3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3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3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3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3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3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3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3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3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3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3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3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3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3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3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3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3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3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3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3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3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3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3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3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3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3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3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3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3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3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3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3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3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3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3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3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3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3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3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3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3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3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3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3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3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3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3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3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3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3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3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3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3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3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3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3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3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3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3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3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3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3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3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3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3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3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3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3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3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3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3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3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3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3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3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3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3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3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3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3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3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3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3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3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3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3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3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3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3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3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3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3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3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3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3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3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3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3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3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3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3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3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3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3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3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3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3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3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3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3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3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3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3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3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3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3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3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3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3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3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3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3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3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3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3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3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3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3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3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3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3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3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3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3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3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3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3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3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3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3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3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3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3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3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3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3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3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3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3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3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3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3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3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3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3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3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3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3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3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3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3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3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3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3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3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3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3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3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3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3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3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3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3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3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3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3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3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3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3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3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3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3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3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3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3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3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3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3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3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3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3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3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3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3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3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3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3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3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3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3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3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3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3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3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3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3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3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3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3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3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3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3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3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3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3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3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3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3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3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3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3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3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3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3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3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3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3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3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3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3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3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3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3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3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3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3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3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3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3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3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3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3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3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3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3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3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3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3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3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3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3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3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3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3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3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3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3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3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3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3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3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3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3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3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3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3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3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3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3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3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3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3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3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3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3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3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3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3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3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3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3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3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3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3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3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3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3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3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3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3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3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3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3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3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3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3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3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3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3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3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3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3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3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3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3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3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3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3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3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3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3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3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3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3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3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3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3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3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3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3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3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3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3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3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3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3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3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3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3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3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3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3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3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3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3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3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3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3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3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3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3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3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3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3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3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3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3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3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3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3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3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3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3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3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3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3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3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3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3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3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3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3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3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3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3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3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3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3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3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3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3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3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3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3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3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3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3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3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3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3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3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3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3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3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3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3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3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3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3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3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3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3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3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3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3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3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3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3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3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3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3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3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3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3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3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3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3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3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3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3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3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3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3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3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3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3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3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3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3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3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3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3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3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3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3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3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3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3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3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3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3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3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3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3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3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3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3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3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3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3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3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3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3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3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3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3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3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3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3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3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3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3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3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3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3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3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3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3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3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3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3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3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3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3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3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3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3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3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3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3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3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3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3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3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3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3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3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3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3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3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3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3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3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3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3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3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3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3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3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3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3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3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3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3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3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3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3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3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3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3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3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3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3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3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3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3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3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3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3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3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3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3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3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3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3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3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3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3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3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3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3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3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3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3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3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3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3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3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3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3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3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3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3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3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3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3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3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3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3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3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3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3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3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3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3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3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3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3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3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3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3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3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3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3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3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3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3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3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3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3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3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3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3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3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3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3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3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3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3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3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3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3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3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3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3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3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3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3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3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3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3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3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3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3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3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3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3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3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3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3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3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3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3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3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3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3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3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3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3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3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3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3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3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3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3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3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3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3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3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3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3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3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3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3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3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3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3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3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3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3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3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3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3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3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3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3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3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3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3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3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3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3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3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3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3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3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3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3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3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3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3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3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3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3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3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3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3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3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3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3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3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3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3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3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3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3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3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3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3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3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3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3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3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3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3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3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3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3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3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3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3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3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3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3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3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3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3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3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3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3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3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3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3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3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3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3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3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3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3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3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3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3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3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3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3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3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3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3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3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3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3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3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3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3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3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3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3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3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3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3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3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3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3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3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3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3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3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3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3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3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3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3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3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3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3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3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3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3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3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3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3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3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3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3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3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3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3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3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3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3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3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3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3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3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3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3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3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3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3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3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3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3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3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3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3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3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3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3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3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3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3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3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3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3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3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3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3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3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3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3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3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3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3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3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3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3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3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3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3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3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3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3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3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3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3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3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3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3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3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2016-07-11T16:23:17Z</dcterms:modified>
</cp:coreProperties>
</file>