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<sst xmlns="http://schemas.openxmlformats.org/spreadsheetml/2006/main" count="99" uniqueCount="82">
  <si>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</si>
  <si>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</si>
  <si>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</si>
  <si>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</si>
  <si>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</si>
  <si>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</si>
  <si>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</si>
  <si>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</si>
  <si>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</si>
  <si>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</si>
  <si>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</si>
  <si>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</si>
  <si>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</si>
  <si>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</si>
  <si>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</si>
  <si>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</si>
  <si>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</si>
  <si>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</si>
  <si>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</si>
  <si>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</si>
  <si>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</si>
  <si>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</si>
  <si>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</si>
  <si>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</si>
  <si>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</si>
  <si>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</si>
  <si>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</si>
  <si>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</si>
  <si>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</si>
  <si>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</si>
  <si>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</si>
  <si>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</si>
  <si>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</si>
  <si>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</si>
  <si>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</si>
  <si>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</si>
  <si>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</si>
  <si>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</si>
  <si>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</si>
  <si>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</si>
  <si>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</si>
  <si>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</si>
  <si>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</si>
  <si>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</si>
  <si>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</si>
  <si>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</si>
  <si>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</si>
  <si>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</si>
  <si>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</si>
  <si>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</si>
  <si>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</si>
  <si>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</si>
  <si>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</si>
  <si>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</si>
  <si>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</si>
  <si>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</si>
  <si>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</si>
  <si>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</si>
  <si>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</si>
  <si>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</si>
  <si>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</si>
  <si>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</si>
  <si>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</si>
  <si>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</si>
  <si>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</si>
  <si>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</si>
  <si>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</si>
  <si>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</si>
  <si>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</si>
  <si>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</si>
  <si>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</si>
  <si>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</si>
  <si>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</si>
  <si>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</si>
  <si>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</si>
  <si>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</si>
  <si>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</si>
  <si>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</si>
  <si>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</t>
  </si>
  <si>
    <t>0611</t>
  </si>
  <si>
    <t>Sawyer Wilson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</si>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</sst>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C21" sqref="C21"/>
    </sheetView>
  </sheetViews>
  <sheetFormatPr defaultColWidth="9.140625" defaultRowHeight="15.75" x14ac:dyDescent="0.25"/>
  <cols>
    <col min="1" max="1" width="11.140625" style="43" bestFit="1" customWidth="1"/>
    <col min="2" max="2" width="5.5703125" style="15" bestFit="1" customWidth="1"/>
    <col min="3" max="3" width="21.140625" style="13" bestFit="1" customWidth="1"/>
    <col min="4" max="4" width="9.85546875" style="11" bestFit="1" customWidth="1"/>
    <col min="5" max="5" width="8.42578125" style="11" bestFit="1" customWidth="1"/>
    <col min="6" max="6" width="9.5703125" style="11" bestFit="1" customWidth="1"/>
    <col min="7" max="7" width="11" style="11" bestFit="1" customWidth="1"/>
    <col min="8" max="9" width="10.5703125" style="11" bestFit="1" customWidth="1"/>
    <col min="10" max="10" width="11.5703125" style="13" bestFit="1" customWidth="1"/>
    <col min="11" max="11" width="11.140625" style="13" bestFit="1" customWidth="1"/>
    <col min="12" max="12" width="6.42578125" style="13" bestFit="1" customWidth="1"/>
    <col min="13" max="13" width="10.42578125" style="13" bestFit="1" customWidth="1"/>
    <col min="14" max="14" width="5.28515625" style="13" bestFit="1" customWidth="1"/>
    <col min="15" max="15" width="11.7109375" style="13" bestFit="1" customWidth="1"/>
    <col min="16" max="16" width="6.140625" style="13" bestFit="1" customWidth="1"/>
    <col min="17" max="16384" width="9.140625" style="13"/>
  </cols>
  <sheetData>
    <row r="1" spans="1:17" s="55" customFormat="1" ht="78.75" x14ac:dyDescent="0.25">
      <c r="A1" s="37" t="s">
        <v>7</v>
      </c>
      <c r="B1" s="81" t="s">
        <v>79</v>
      </c>
      <c r="C1" s="81"/>
      <c r="D1" s="56"/>
      <c r="E1" s="56"/>
      <c r="F1" s="52" t="s">
        <v>10</v>
      </c>
      <c r="G1" s="69">
        <v>43697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2" t="str">
        <f>VLOOKUP(B1,BuildingList!A:B,2,FALSE)</f>
        <v>Medical Office Building (Samaritan)</v>
      </c>
      <c r="C2" s="82"/>
      <c r="D2" s="56"/>
      <c r="E2" s="56"/>
      <c r="F2" s="52" t="s">
        <v>12</v>
      </c>
      <c r="G2" s="70" t="s">
        <v>80</v>
      </c>
      <c r="H2" s="56"/>
      <c r="I2" s="56"/>
      <c r="J2" s="53">
        <f>G29-J29</f>
        <v>0</v>
      </c>
      <c r="K2" s="53">
        <f>H29-M29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30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6.5" thickTop="1" x14ac:dyDescent="0.25">
      <c r="A6" s="44">
        <v>222</v>
      </c>
      <c r="B6" s="62" t="s">
        <v>78</v>
      </c>
      <c r="C6" s="11" t="s">
        <v>22</v>
      </c>
      <c r="D6" s="71" t="s">
        <v>5</v>
      </c>
      <c r="E6" s="11">
        <v>303</v>
      </c>
      <c r="F6" s="11">
        <v>302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x14ac:dyDescent="0.25">
      <c r="A7" s="45"/>
      <c r="B7" s="62"/>
      <c r="C7" s="11"/>
      <c r="D7" s="72"/>
      <c r="E7" s="25"/>
      <c r="F7" s="25"/>
      <c r="G7" s="11"/>
      <c r="H7" s="11"/>
      <c r="I7" s="25"/>
      <c r="J7" s="32"/>
      <c r="K7" s="33"/>
      <c r="L7" s="30"/>
      <c r="M7" s="32"/>
      <c r="N7" s="33"/>
      <c r="O7" s="32"/>
    </row>
    <row r="8" spans="1:17" s="24" customFormat="1" x14ac:dyDescent="0.25">
      <c r="A8" s="46"/>
      <c r="B8" s="30"/>
      <c r="C8" s="11"/>
      <c r="D8" s="72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3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f>COUNTIF(G6:G28,"New Tag Required")</f>
        <v>0</v>
      </c>
      <c r="H29" s="77">
        <f>COUNTIF(H6:H28,"New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G11" sqref="G11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43697</v>
      </c>
    </row>
    <row r="2" spans="1:10" ht="15" customHeight="1" x14ac:dyDescent="0.25">
      <c r="A2" s="26" t="s">
        <v>8</v>
      </c>
      <c r="B2" s="27" t="str">
        <f>'KD Changes'!B2:C2</f>
        <v>Medical Office Building (Samaritan)</v>
      </c>
      <c r="C2" s="28"/>
      <c r="D2" s="29" t="s">
        <v>12</v>
      </c>
      <c r="E2" s="42" t="str">
        <f>'KD Changes'!G2</f>
        <v>Sawyer Wilson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E6" s="64" t="s">
        <v>81</v>
      </c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80</v>
      </c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>
        <f>([4]UKBuilding_List!A364)</f>
        <v>9813</v>
      </c>
      <c r="B364" s="3" t="str">
        <f>VLOOKUP(A364,[4]UKBuilding_List!$A$1:$D$376,3,FALSE)</f>
        <v>Child Development Center of the Bluegrass, Inc.</v>
      </c>
      <c r="C364" s="1"/>
    </row>
    <row r="365" spans="1:3" x14ac:dyDescent="0.25">
      <c r="A365" s="2" t="str">
        <f>([4]UKBuilding_List!A365)</f>
        <v>9853</v>
      </c>
      <c r="B365" s="3" t="str">
        <f>VLOOKUP(A365,[4]UKBuilding_List!$A$1:$D$376,3,FALSE)</f>
        <v>Shriners Hospitals for Children Medical Center - Lexington</v>
      </c>
      <c r="C365" s="1"/>
    </row>
    <row r="366" spans="1:3" x14ac:dyDescent="0.25">
      <c r="A366" s="2" t="str">
        <f>([4]UKBuilding_List!A366)</f>
        <v>9854</v>
      </c>
      <c r="B366" s="3" t="str">
        <f>VLOOKUP(A366,[4]UKBuilding_List!$A$1:$D$376,3,FALSE)</f>
        <v>Anthropology Research Building</v>
      </c>
      <c r="C366" s="1"/>
    </row>
    <row r="367" spans="1:3" x14ac:dyDescent="0.25">
      <c r="A367" s="2" t="str">
        <f>([4]UKBuilding_List!A367)</f>
        <v>9861</v>
      </c>
      <c r="B367" s="3" t="str">
        <f>VLOOKUP(A367,[4]UKBuilding_List!$A$1:$D$376,3,FALSE)</f>
        <v>845 Angliana Ave</v>
      </c>
      <c r="C367" s="1"/>
    </row>
    <row r="368" spans="1:3" x14ac:dyDescent="0.25">
      <c r="A368" s="2" t="str">
        <f>([4]UKBuilding_List!A368)</f>
        <v>9873</v>
      </c>
      <c r="B368" s="3" t="str">
        <f>VLOOKUP(A368,[4]UKBuilding_List!$A$1:$D$376,3,FALSE)</f>
        <v>UKHC Midwife Clinic</v>
      </c>
      <c r="C368" s="1"/>
    </row>
    <row r="369" spans="1:3" x14ac:dyDescent="0.25">
      <c r="A369" s="2" t="str">
        <f>([4]UKBuilding_List!A369)</f>
        <v>9875</v>
      </c>
      <c r="B369" s="3" t="str">
        <f>VLOOKUP(A369,[4]UKBuilding_List!$A$1:$D$376,3,FALSE)</f>
        <v>Vaughan Warehouse and Office</v>
      </c>
      <c r="C369" s="1"/>
    </row>
    <row r="370" spans="1:3" x14ac:dyDescent="0.25">
      <c r="A370" s="2" t="str">
        <f>([4]UKBuilding_List!A370)</f>
        <v>9876</v>
      </c>
      <c r="B370" s="3" t="str">
        <f>VLOOKUP(A370,[4]UKBuilding_List!$A$1:$D$376,3,FALSE)</f>
        <v>Vaughan Warehouse #1</v>
      </c>
      <c r="C370" s="1"/>
    </row>
    <row r="371" spans="1:3" x14ac:dyDescent="0.25">
      <c r="A371" s="2" t="str">
        <f>([4]UKBuilding_List!A371)</f>
        <v>9877</v>
      </c>
      <c r="B371" s="3" t="str">
        <f>VLOOKUP(A371,[4]UKBuilding_List!$A$1:$D$376,3,FALSE)</f>
        <v>Vaughan Warehouse #2</v>
      </c>
      <c r="C371" s="1"/>
    </row>
    <row r="372" spans="1:3" x14ac:dyDescent="0.25">
      <c r="A372" s="2" t="str">
        <f>([4]UKBuilding_List!A372)</f>
        <v>9878</v>
      </c>
      <c r="B372" s="3" t="str">
        <f>VLOOKUP(A372,[4]UKBuilding_List!$A$1:$D$376,3,FALSE)</f>
        <v>Vaughan Warehouse #7</v>
      </c>
      <c r="C372" s="1"/>
    </row>
    <row r="373" spans="1:3" x14ac:dyDescent="0.25">
      <c r="A373" s="2" t="str">
        <f>([4]UKBuilding_List!A373)</f>
        <v>9879</v>
      </c>
      <c r="B373" s="3" t="str">
        <f>VLOOKUP(A373,[4]UKBuilding_List!$A$1:$D$376,3,FALSE)</f>
        <v>Vaughan Warehouse #3</v>
      </c>
      <c r="C373" s="1"/>
    </row>
    <row r="374" spans="1:3" x14ac:dyDescent="0.25">
      <c r="A374" s="2" t="str">
        <f>([4]UKBuilding_List!A374)</f>
        <v>9881</v>
      </c>
      <c r="B374" s="3" t="str">
        <f>VLOOKUP(A374,[4]UKBuilding_List!$A$1:$D$376,3,FALSE)</f>
        <v>Vaughan Warehouse #4</v>
      </c>
      <c r="C374" s="1"/>
    </row>
    <row r="375" spans="1:3" x14ac:dyDescent="0.25">
      <c r="A375" s="2" t="str">
        <f>([4]UKBuilding_List!A375)</f>
        <v>9882</v>
      </c>
      <c r="B375" s="3" t="str">
        <f>VLOOKUP(A375,[4]UKBuilding_List!$A$1:$D$376,3,FALSE)</f>
        <v>Vaughan Warehouse #5</v>
      </c>
      <c r="C375" s="1"/>
    </row>
    <row r="376" spans="1:3" x14ac:dyDescent="0.25">
      <c r="A376" s="2" t="str">
        <f>([4]UKBuilding_List!A376)</f>
        <v>9925</v>
      </c>
      <c r="B376" s="3" t="str">
        <f>VLOOKUP(A376,[4]UKBuilding_List!$A$1:$D$376,3,FALSE)</f>
        <v>Alpha Phi Sorority</v>
      </c>
      <c r="C376" s="1"/>
    </row>
    <row r="377" spans="1:3" x14ac:dyDescent="0.25">
      <c r="A377" s="2" t="str">
        <f>([4]UKBuilding_List!A377)</f>
        <v>9983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 xml:space="preserve"> 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2019-08-30T14:05:00Z</dcterms:modified>
</cp:coreProperties>
</file>