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611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1" i="4" l="1"/>
  <c r="M12" i="1" l="1"/>
  <c r="J12" i="1"/>
  <c r="M11" i="1"/>
  <c r="J11" i="1"/>
  <c r="J6" i="1" l="1"/>
  <c r="E2" i="4" l="1"/>
  <c r="M7" i="1" l="1"/>
  <c r="M8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6" i="1"/>
  <c r="J7" i="1"/>
  <c r="J8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H30" i="1" l="1"/>
  <c r="G30" i="1"/>
  <c r="M30" i="1" l="1"/>
  <c r="K2" i="1" s="1"/>
  <c r="J30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  <c r="B2" i="4" s="1"/>
</calcChain>
</file>

<file path=xl/sharedStrings.xml><?xml version="1.0" encoding="utf-8"?>
<sst xmlns="http://schemas.openxmlformats.org/spreadsheetml/2006/main" count="107" uniqueCount="83">
  <si>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</si>
  <si>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</si>
  <si>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</si>
  <si>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</si>
  <si>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</si>
  <si>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</si>
  <si>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</si>
  <si>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</si>
  <si>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</si>
  <si>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</si>
  <si>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</si>
  <si>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</si>
  <si>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</si>
  <si>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</si>
  <si>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</si>
  <si>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</si>
  <si>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</si>
  <si>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</si>
  <si>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</si>
  <si>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</si>
  <si>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</si>
  <si>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</si>
  <si>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</si>
  <si>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</si>
  <si>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</si>
  <si>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</si>
  <si>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</si>
  <si>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</si>
  <si>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</si>
  <si>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</si>
  <si>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</si>
  <si>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</si>
  <si>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</si>
  <si>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</si>
  <si>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</si>
  <si>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</si>
  <si>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</si>
  <si>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</si>
  <si>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</si>
  <si>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</si>
  <si>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</si>
  <si>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</si>
  <si>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</si>
  <si>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</si>
  <si>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</si>
  <si>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</si>
  <si>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</si>
  <si>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</si>
  <si>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</si>
  <si>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</si>
  <si>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</si>
  <si>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</si>
  <si>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</si>
  <si>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</si>
  <si>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</si>
  <si>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</si>
  <si>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</si>
  <si>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</si>
  <si>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</si>
  <si>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</si>
  <si>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</si>
  <si>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</si>
  <si>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</si>
  <si>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</si>
  <si>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</si>
  <si>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</si>
  <si>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</si>
  <si>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</si>
  <si>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</si>
  <si>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</si>
  <si>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</si>
  <si>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</si>
  <si>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</si>
  <si>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='KD Changes'!B1:C1=</t>
  </si>
  <si>
    <t>Nicole Kline</t>
  </si>
  <si>
    <t>Michael Ammerman</t>
  </si>
  <si>
    <t>0611</t>
  </si>
  <si>
    <t>0200A1</t>
  </si>
  <si>
    <t>02</t>
  </si>
  <si>
    <t>GSF</t>
  </si>
  <si>
    <t>LX-0611-02-200A1</t>
  </si>
  <si>
    <t>SAMARITAN M.O.B. - Room 200A1</t>
  </si>
  <si>
    <t>sq ft corrections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</si>
</sst>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0" xfId="0" applyFont="1" applyFill="1" applyProtection="1">
      <protection locked="0"/>
    </xf>
    <xf numFmtId="0" fontId="0" fillId="0" borderId="0" xfId="0" applyFont="1" applyBorder="1" applyAlignment="1" applyProtection="1">
      <alignment wrapText="1"/>
    </xf>
    <xf numFmtId="49" fontId="18" fillId="0" borderId="0" xfId="43" applyNumberFormat="1" applyFont="1" applyFill="1" applyAlignment="1" applyProtection="1">
      <alignment horizontal="left"/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3" fontId="0" fillId="0" borderId="0" xfId="0" applyNumberFormat="1" applyFont="1" applyFill="1" applyAlignment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14" fontId="0" fillId="0" borderId="0" xfId="0" applyNumberFormat="1" applyFont="1" applyFill="1" applyBorder="1" applyAlignment="1" applyProtection="1">
      <alignment wrapText="1"/>
      <protection locked="0"/>
    </xf>
    <xf numFmtId="49" fontId="0" fillId="0" borderId="0" xfId="0" applyNumberForma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>
            <v>2100</v>
          </cell>
          <cell r="B366">
            <v>2100</v>
          </cell>
          <cell r="C366" t="str">
            <v>Alpha Chi Omega Sorority</v>
          </cell>
          <cell r="D366" t="str">
            <v>Alpha Chi Omega Sorority</v>
          </cell>
        </row>
        <row r="367">
          <cell r="A367">
            <v>2101</v>
          </cell>
          <cell r="B367">
            <v>2101</v>
          </cell>
          <cell r="C367" t="str">
            <v>Beta Theta Pi Fraternity</v>
          </cell>
          <cell r="D367" t="str">
            <v>Beta Theta Pi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6"/>
  <sheetViews>
    <sheetView tabSelected="1" zoomScale="90" zoomScaleNormal="90" workbookViewId="0">
      <selection activeCell="C29" sqref="C29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32.140625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85" t="s">
        <v>76</v>
      </c>
      <c r="C1" s="85"/>
      <c r="F1" s="66" t="s">
        <v>10</v>
      </c>
      <c r="G1" s="18">
        <v>43362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86" t="str">
        <f>VLOOKUP(B1,BuildingList!A:B,2,FALSE)</f>
        <v>Medical Office Building (Samaritan)</v>
      </c>
      <c r="C2" s="86"/>
      <c r="F2" s="67" t="s">
        <v>12</v>
      </c>
      <c r="G2" s="22" t="s">
        <v>58</v>
      </c>
      <c r="J2" s="15">
        <f>G30-J30</f>
        <v>0</v>
      </c>
      <c r="K2" s="15">
        <f>H30-M30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15.75" thickTop="1" x14ac:dyDescent="0.25">
      <c r="A6" s="48" t="s">
        <v>79</v>
      </c>
      <c r="B6" s="48" t="s">
        <v>78</v>
      </c>
      <c r="C6" s="42" t="s">
        <v>71</v>
      </c>
      <c r="D6" s="41" t="s">
        <v>5</v>
      </c>
      <c r="E6" s="50">
        <v>18317</v>
      </c>
      <c r="F6" s="50">
        <v>18322</v>
      </c>
      <c r="G6" s="50" t="s">
        <v>13</v>
      </c>
      <c r="H6" s="41" t="s">
        <v>13</v>
      </c>
      <c r="I6" s="42"/>
      <c r="J6" s="76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77</v>
      </c>
      <c r="B7" s="48" t="s">
        <v>78</v>
      </c>
      <c r="C7" s="42" t="s">
        <v>71</v>
      </c>
      <c r="D7" s="41" t="s">
        <v>5</v>
      </c>
      <c r="E7" s="50">
        <v>1117</v>
      </c>
      <c r="F7" s="50">
        <v>1122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15" customHeight="1" x14ac:dyDescent="0.25">
      <c r="A9" s="48"/>
      <c r="B9" s="48"/>
      <c r="C9" s="42"/>
      <c r="E9" s="50"/>
      <c r="F9" s="50"/>
      <c r="G9" s="50"/>
      <c r="I9" s="42"/>
      <c r="J9" s="59"/>
      <c r="K9" s="60"/>
      <c r="L9" s="48"/>
      <c r="M9" s="59"/>
      <c r="N9" s="60"/>
      <c r="O9" s="59"/>
    </row>
    <row r="10" spans="1:16" s="41" customFormat="1" ht="15" customHeight="1" x14ac:dyDescent="0.25">
      <c r="A10" s="48"/>
      <c r="B10" s="48"/>
      <c r="C10" s="42"/>
      <c r="E10" s="50"/>
      <c r="F10" s="50"/>
      <c r="G10" s="50"/>
      <c r="I10" s="42"/>
      <c r="J10" s="59"/>
      <c r="K10" s="60"/>
      <c r="L10" s="48"/>
      <c r="M10" s="59"/>
      <c r="N10" s="60"/>
      <c r="O10" s="59"/>
    </row>
    <row r="11" spans="1:16" s="75" customFormat="1" x14ac:dyDescent="0.25">
      <c r="A11" s="77"/>
      <c r="B11" s="78"/>
      <c r="C11" s="79"/>
      <c r="E11" s="80"/>
      <c r="F11" s="80"/>
      <c r="G11" s="81"/>
      <c r="I11" s="79"/>
      <c r="J11" s="82" t="str">
        <f>IF(G11="No Change","N/A",IF(G11="New Tag Required",Lookup!F:F,IF(G11="Remove Old Tag",Lookup!F:F,IF(G11="N/A","N/A",""))))</f>
        <v/>
      </c>
      <c r="K11" s="83"/>
      <c r="L11" s="77"/>
      <c r="M11" s="82" t="str">
        <f>IF(H11="No Change","N/A",IF(H11="New Tag Required",Lookup!F:F,IF(H11="Remove Old Sign",Lookup!F:F,IF(H11="N/A","N/A",""))))</f>
        <v/>
      </c>
      <c r="N11" s="83"/>
      <c r="O11" s="82"/>
    </row>
    <row r="12" spans="1:16" s="41" customFormat="1" x14ac:dyDescent="0.25">
      <c r="A12" s="61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1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ht="15.75" customHeight="1" x14ac:dyDescent="0.25">
      <c r="A13" s="61"/>
      <c r="B13" s="48"/>
      <c r="C13" s="42"/>
      <c r="E13" s="50"/>
      <c r="F13" s="50"/>
      <c r="G13" s="50"/>
      <c r="I13" s="42"/>
      <c r="J13" s="59"/>
      <c r="K13" s="60"/>
      <c r="L13" s="61"/>
      <c r="M13" s="59"/>
      <c r="N13" s="60"/>
      <c r="O13" s="59"/>
    </row>
    <row r="14" spans="1:16" s="41" customFormat="1" x14ac:dyDescent="0.25">
      <c r="A14" s="61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1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1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61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1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0"/>
      <c r="L16" s="61"/>
      <c r="M16" s="59" t="str">
        <f>IF(H16="No Change","N/A",IF(H16="New Tag Required",Lookup!F:F,IF(H16="Remove Old Sign",Lookup!F:F,IF(H16="N/A","N/A",""))))</f>
        <v/>
      </c>
      <c r="N16" s="60"/>
      <c r="O16" s="59"/>
    </row>
    <row r="17" spans="1:15" s="41" customFormat="1" x14ac:dyDescent="0.25">
      <c r="A17" s="61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0"/>
      <c r="L17" s="59"/>
      <c r="M17" s="59" t="str">
        <f>IF(H17="No Change","N/A",IF(H17="New Tag Required",Lookup!F:F,IF(H17="Remove Old Sign",Lookup!F:F,IF(H17="N/A","N/A",""))))</f>
        <v/>
      </c>
      <c r="N17" s="60"/>
      <c r="O17" s="59"/>
    </row>
    <row r="18" spans="1:15" s="41" customFormat="1" x14ac:dyDescent="0.25">
      <c r="A18" s="61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2"/>
      <c r="L18" s="42"/>
      <c r="M18" s="59" t="str">
        <f>IF(H18="No Change","N/A",IF(H18="New Tag Required",Lookup!F:F,IF(H18="Remove Old Sign",Lookup!F:F,IF(H18="N/A","N/A",""))))</f>
        <v/>
      </c>
      <c r="N18" s="62"/>
      <c r="O18" s="42"/>
    </row>
    <row r="19" spans="1:15" s="41" customFormat="1" x14ac:dyDescent="0.25">
      <c r="A19" s="61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2"/>
      <c r="L19" s="42"/>
      <c r="M19" s="59" t="str">
        <f>IF(H19="No Change","N/A",IF(H19="New Tag Required",Lookup!F:F,IF(H19="Remove Old Sign",Lookup!F:F,IF(H19="N/A","N/A",""))))</f>
        <v/>
      </c>
      <c r="N19" s="62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2"/>
      <c r="L20" s="42"/>
      <c r="M20" s="59" t="str">
        <f>IF(H20="No Change","N/A",IF(H20="New Tag Required",Lookup!F:F,IF(H20="Remove Old Sign",Lookup!F:F,IF(H20="N/A","N/A",""))))</f>
        <v/>
      </c>
      <c r="N20" s="62"/>
      <c r="O20" s="42"/>
    </row>
    <row r="21" spans="1:15" s="41" customFormat="1" x14ac:dyDescent="0.25"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2"/>
      <c r="L21" s="42"/>
      <c r="M21" s="59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2"/>
      <c r="L22" s="42"/>
      <c r="M22" s="59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x14ac:dyDescent="0.25">
      <c r="B23" s="48"/>
      <c r="C23" s="42"/>
      <c r="E23" s="50"/>
      <c r="F23" s="51"/>
      <c r="G23" s="50"/>
      <c r="I23" s="42"/>
      <c r="J23" s="59" t="str">
        <f>IF(G23="No Change","N/A",IF(G23="New Tag Required",Lookup!F:F,IF(G23="Remove Old Tag",Lookup!F:F,IF(G23="N/A","N/A",""))))</f>
        <v/>
      </c>
      <c r="K23" s="62"/>
      <c r="L23" s="42"/>
      <c r="M23" s="59" t="str">
        <f>IF(H23="No Change","N/A",IF(H23="New Tag Required",Lookup!F:F,IF(H23="Remove Old Sign",Lookup!F:F,IF(H23="N/A","N/A",""))))</f>
        <v/>
      </c>
      <c r="N23" s="62"/>
      <c r="O23" s="42"/>
    </row>
    <row r="24" spans="1:15" s="41" customFormat="1" x14ac:dyDescent="0.25">
      <c r="A24" s="49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3"/>
      <c r="M24" s="59" t="str">
        <f>IF(H24="No Change","N/A",IF(H24="New Tag Required",Lookup!F:F,IF(H24="Remove Old Sign",Lookup!F:F,IF(H24="N/A","N/A",""))))</f>
        <v/>
      </c>
      <c r="N24" s="63"/>
    </row>
    <row r="25" spans="1:15" x14ac:dyDescent="0.25">
      <c r="A25" s="56"/>
      <c r="C25" s="11"/>
      <c r="E25" s="30"/>
      <c r="F25" s="30"/>
      <c r="G25" s="30"/>
      <c r="J25" s="10" t="str">
        <f>IF(G25="No Change","N/A",IF(G25="New Tag Required",Lookup!F:F,IF(G25="Remove Old Tag",Lookup!F:F,IF(G25="N/A","N/A",""))))</f>
        <v/>
      </c>
      <c r="K25" s="32"/>
      <c r="M25" s="10" t="str">
        <f>IF(H25="No Change","N/A",IF(H25="New Tag Required",Lookup!F:F,IF(H25="Remove Old Sign",Lookup!F:F,IF(H25="N/A","N/A",""))))</f>
        <v/>
      </c>
      <c r="N25" s="32"/>
    </row>
    <row r="26" spans="1:15" x14ac:dyDescent="0.25">
      <c r="A26" s="56"/>
      <c r="C26" s="11"/>
      <c r="E26" s="30"/>
      <c r="F26" s="30"/>
      <c r="G26" s="30"/>
      <c r="J26" s="10" t="str">
        <f>IF(G26="No Change","N/A",IF(G26="New Tag Required",Lookup!F:F,IF(G26="Remove Old Tag",Lookup!F:F,IF(G26="N/A","N/A",""))))</f>
        <v/>
      </c>
      <c r="K26" s="32"/>
      <c r="M26" s="10" t="str">
        <f>IF(H26="No Change","N/A",IF(H26="New Tag Required",Lookup!F:F,IF(H26="Remove Old Sign",Lookup!F:F,IF(H26="N/A","N/A",""))))</f>
        <v/>
      </c>
      <c r="N26" s="32"/>
    </row>
    <row r="27" spans="1:15" x14ac:dyDescent="0.25">
      <c r="A27" s="56"/>
      <c r="C27" s="11"/>
      <c r="E27" s="30"/>
      <c r="F27" s="30"/>
      <c r="G27" s="30"/>
      <c r="J27" s="10" t="str">
        <f>IF(G27="No Change","N/A",IF(G27="New Tag Required",Lookup!F:F,IF(G27="Remove Old Tag",Lookup!F:F,IF(G27="N/A","N/A",""))))</f>
        <v/>
      </c>
      <c r="K27" s="32"/>
      <c r="M27" s="10" t="str">
        <f>IF(H27="No Change","N/A",IF(H27="New Tag Required",Lookup!F:F,IF(H27="Remove Old Sign",Lookup!F:F,IF(H27="N/A","N/A",""))))</f>
        <v/>
      </c>
      <c r="N27" s="32"/>
    </row>
    <row r="28" spans="1:15" ht="15.75" thickBot="1" x14ac:dyDescent="0.3">
      <c r="A28" s="56"/>
      <c r="C28" s="11"/>
      <c r="E28" s="30"/>
      <c r="F28" s="30"/>
      <c r="G28" s="30"/>
      <c r="K28" s="32"/>
      <c r="N28" s="32"/>
    </row>
    <row r="29" spans="1:15" ht="45" x14ac:dyDescent="0.25">
      <c r="A29" s="56"/>
      <c r="C29" s="11"/>
      <c r="E29" s="30"/>
      <c r="F29" s="30"/>
      <c r="G29" s="72" t="s">
        <v>45</v>
      </c>
      <c r="H29" s="73" t="s">
        <v>46</v>
      </c>
      <c r="J29" s="74" t="s">
        <v>40</v>
      </c>
      <c r="K29" s="10"/>
      <c r="L29" s="10"/>
      <c r="M29" s="74" t="s">
        <v>41</v>
      </c>
    </row>
    <row r="30" spans="1:15" ht="15.75" thickBot="1" x14ac:dyDescent="0.3">
      <c r="A30" s="56"/>
      <c r="C30" s="11"/>
      <c r="E30" s="30"/>
      <c r="F30" s="30"/>
      <c r="G30" s="14">
        <f>COUNTIF(G6:G29,"New Tag Required")</f>
        <v>0</v>
      </c>
      <c r="H30" s="13">
        <f>COUNTIF(H6:H29,"New Sign Required")</f>
        <v>0</v>
      </c>
      <c r="J30" s="12">
        <f>COUNTIF(J6:J29,"Installed")</f>
        <v>0</v>
      </c>
      <c r="K30" s="10"/>
      <c r="L30" s="10"/>
      <c r="M30" s="12">
        <f>COUNTIF(M6:M29,"Installed")</f>
        <v>0</v>
      </c>
    </row>
    <row r="31" spans="1:15" x14ac:dyDescent="0.25">
      <c r="A31" s="56"/>
      <c r="C31" s="11"/>
      <c r="E31" s="30"/>
      <c r="F31" s="30"/>
      <c r="G31" s="30"/>
    </row>
    <row r="32" spans="1:15" x14ac:dyDescent="0.25">
      <c r="A32" s="56"/>
      <c r="C32" s="11"/>
      <c r="E32" s="30"/>
      <c r="F32" s="30"/>
      <c r="G32" s="30"/>
    </row>
    <row r="33" spans="1:7" x14ac:dyDescent="0.25">
      <c r="A33" s="56"/>
      <c r="C33" s="11"/>
      <c r="E33" s="30"/>
      <c r="F33" s="30"/>
      <c r="G33" s="30"/>
    </row>
    <row r="34" spans="1:7" x14ac:dyDescent="0.25">
      <c r="A34" s="56"/>
      <c r="C34" s="11"/>
      <c r="E34" s="30"/>
      <c r="F34" s="30"/>
      <c r="G34" s="30"/>
    </row>
    <row r="35" spans="1:7" x14ac:dyDescent="0.25">
      <c r="A35" s="56"/>
      <c r="C35" s="11"/>
      <c r="E35" s="30"/>
      <c r="F35" s="30"/>
      <c r="G35" s="30"/>
    </row>
    <row r="36" spans="1:7" x14ac:dyDescent="0.25">
      <c r="A36" s="56"/>
      <c r="C36" s="11"/>
      <c r="E36" s="30"/>
      <c r="F36" s="30"/>
      <c r="G36" s="30"/>
    </row>
    <row r="37" spans="1:7" x14ac:dyDescent="0.25">
      <c r="A37" s="56"/>
      <c r="C37" s="11"/>
      <c r="E37" s="30"/>
      <c r="F37" s="30"/>
      <c r="G37" s="30"/>
    </row>
    <row r="38" spans="1:7" x14ac:dyDescent="0.25">
      <c r="A38" s="57"/>
      <c r="C38" s="11"/>
      <c r="E38" s="30"/>
      <c r="F38" s="33"/>
      <c r="G38" s="30"/>
    </row>
    <row r="39" spans="1:7" x14ac:dyDescent="0.25">
      <c r="A39" s="57"/>
      <c r="C39" s="11"/>
      <c r="E39" s="30"/>
      <c r="F39" s="33"/>
      <c r="G39" s="30"/>
    </row>
    <row r="40" spans="1:7" x14ac:dyDescent="0.25">
      <c r="A40" s="57"/>
      <c r="C40" s="11"/>
      <c r="E40" s="30"/>
      <c r="F40" s="34"/>
      <c r="G40" s="30"/>
    </row>
    <row r="41" spans="1:7" x14ac:dyDescent="0.25">
      <c r="A41" s="56"/>
      <c r="C41" s="11"/>
      <c r="E41" s="30"/>
      <c r="F41" s="33"/>
      <c r="G41" s="30"/>
    </row>
    <row r="42" spans="1:7" x14ac:dyDescent="0.25">
      <c r="A42" s="56"/>
      <c r="C42" s="11"/>
      <c r="E42" s="30"/>
      <c r="F42" s="33"/>
      <c r="G42" s="30"/>
    </row>
    <row r="43" spans="1:7" x14ac:dyDescent="0.25">
      <c r="A43" s="58"/>
      <c r="C43" s="11"/>
      <c r="E43" s="30"/>
      <c r="F43" s="30"/>
      <c r="G43" s="30"/>
    </row>
    <row r="44" spans="1:7" x14ac:dyDescent="0.25">
      <c r="A44" s="58"/>
      <c r="C44" s="11"/>
      <c r="E44" s="30"/>
      <c r="F44" s="30"/>
      <c r="G44" s="30"/>
    </row>
    <row r="45" spans="1:7" x14ac:dyDescent="0.25">
      <c r="A45" s="58"/>
      <c r="C45" s="11"/>
      <c r="E45" s="30"/>
      <c r="F45" s="30"/>
      <c r="G45" s="30"/>
    </row>
    <row r="46" spans="1:7" x14ac:dyDescent="0.25">
      <c r="A46" s="58"/>
      <c r="C46" s="11"/>
      <c r="E46" s="30"/>
      <c r="F46" s="30"/>
      <c r="G46" s="30"/>
    </row>
    <row r="47" spans="1:7" x14ac:dyDescent="0.25">
      <c r="A47" s="58"/>
      <c r="C47" s="11"/>
      <c r="E47" s="30"/>
      <c r="F47" s="31"/>
      <c r="G47" s="30"/>
    </row>
    <row r="48" spans="1:7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6"/>
      <c r="C50" s="11"/>
      <c r="E50" s="30"/>
      <c r="F50" s="30"/>
      <c r="G50" s="30"/>
    </row>
    <row r="51" spans="1:7" x14ac:dyDescent="0.25">
      <c r="A51" s="56"/>
      <c r="C51" s="11"/>
    </row>
    <row r="52" spans="1:7" x14ac:dyDescent="0.25">
      <c r="C52" s="11"/>
    </row>
    <row r="53" spans="1:7" x14ac:dyDescent="0.25">
      <c r="C53" s="11"/>
    </row>
    <row r="54" spans="1:7" x14ac:dyDescent="0.25">
      <c r="C54" s="11"/>
    </row>
    <row r="55" spans="1:7" x14ac:dyDescent="0.25"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196" spans="3:3" x14ac:dyDescent="0.25">
      <c r="C196" s="16" t="s">
        <v>29</v>
      </c>
    </row>
  </sheetData>
  <sheetProtection sheet="1" objects="1" scenarios="1" formatCells="0" formatColumns="0" formatRows="0"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5:G49 G11:G28">
    <cfRule type="containsText" dxfId="60" priority="132" operator="containsText" text="New Tag Required">
      <formula>NOT(ISERROR(SEARCH("New Tag Required",G11)))</formula>
    </cfRule>
  </conditionalFormatting>
  <conditionalFormatting sqref="D6 D17:D95">
    <cfRule type="containsText" dxfId="59" priority="131" operator="containsText" text="Yes">
      <formula>NOT(ISERROR(SEARCH("Yes",D6)))</formula>
    </cfRule>
  </conditionalFormatting>
  <conditionalFormatting sqref="H35:H95 H196:H417 H11:H28">
    <cfRule type="containsText" dxfId="58" priority="119" operator="containsText" text="New Sign Required">
      <formula>NOT(ISERROR(SEARCH("New Sign Required",H11)))</formula>
    </cfRule>
  </conditionalFormatting>
  <conditionalFormatting sqref="G35:G95 G11:H28">
    <cfRule type="containsText" dxfId="57" priority="118" operator="containsText" text="Action Required">
      <formula>NOT(ISERROR(SEARCH("Action Required",G11)))</formula>
    </cfRule>
  </conditionalFormatting>
  <conditionalFormatting sqref="H35:H95">
    <cfRule type="containsText" dxfId="56" priority="117" operator="containsText" text="Action Required">
      <formula>NOT(ISERROR(SEARCH("Action Required",H35)))</formula>
    </cfRule>
  </conditionalFormatting>
  <conditionalFormatting sqref="G6 G31:G34">
    <cfRule type="containsText" dxfId="55" priority="59" operator="containsText" text="New Tag Required">
      <formula>NOT(ISERROR(SEARCH("New Tag Required",G6)))</formula>
    </cfRule>
  </conditionalFormatting>
  <conditionalFormatting sqref="H6 H31:H34">
    <cfRule type="containsText" dxfId="54" priority="57" operator="containsText" text="New Sign Required">
      <formula>NOT(ISERROR(SEARCH("New Sign Required",H6)))</formula>
    </cfRule>
  </conditionalFormatting>
  <conditionalFormatting sqref="G6 G31:G34">
    <cfRule type="containsText" dxfId="53" priority="56" operator="containsText" text="Action Required">
      <formula>NOT(ISERROR(SEARCH("Action Required",G6)))</formula>
    </cfRule>
  </conditionalFormatting>
  <conditionalFormatting sqref="H6 H31:H34">
    <cfRule type="containsText" dxfId="52" priority="55" operator="containsText" text="Action Required">
      <formula>NOT(ISERROR(SEARCH("Action Required",H6)))</formula>
    </cfRule>
  </conditionalFormatting>
  <conditionalFormatting sqref="G6">
    <cfRule type="containsText" dxfId="51" priority="54" operator="containsText" text="New Tag Required">
      <formula>NOT(ISERROR(SEARCH("New Tag Required",G6)))</formula>
    </cfRule>
  </conditionalFormatting>
  <conditionalFormatting sqref="D6">
    <cfRule type="containsText" dxfId="50" priority="53" operator="containsText" text="Yes">
      <formula>NOT(ISERROR(SEARCH("Yes",D6)))</formula>
    </cfRule>
  </conditionalFormatting>
  <conditionalFormatting sqref="G6">
    <cfRule type="containsText" dxfId="49" priority="52" operator="containsText" text="Action Required">
      <formula>NOT(ISERROR(SEARCH("Action Required",G6)))</formula>
    </cfRule>
  </conditionalFormatting>
  <conditionalFormatting sqref="D96:D195">
    <cfRule type="containsText" dxfId="48" priority="51" operator="containsText" text="Yes">
      <formula>NOT(ISERROR(SEARCH("Yes",D96)))</formula>
    </cfRule>
  </conditionalFormatting>
  <conditionalFormatting sqref="H96:H195">
    <cfRule type="containsText" dxfId="47" priority="50" operator="containsText" text="New Sign Required">
      <formula>NOT(ISERROR(SEARCH("New Sign Required",H96)))</formula>
    </cfRule>
  </conditionalFormatting>
  <conditionalFormatting sqref="G96:G195">
    <cfRule type="containsText" dxfId="46" priority="49" operator="containsText" text="Action Required">
      <formula>NOT(ISERROR(SEARCH("Action Required",G96)))</formula>
    </cfRule>
  </conditionalFormatting>
  <conditionalFormatting sqref="H96:H195">
    <cfRule type="containsText" dxfId="45" priority="48" operator="containsText" text="Action Required">
      <formula>NOT(ISERROR(SEARCH("Action Required",H96)))</formula>
    </cfRule>
  </conditionalFormatting>
  <conditionalFormatting sqref="D7">
    <cfRule type="containsText" dxfId="44" priority="34" operator="containsText" text="Yes">
      <formula>NOT(ISERROR(SEARCH("Yes",D7)))</formula>
    </cfRule>
  </conditionalFormatting>
  <conditionalFormatting sqref="G7">
    <cfRule type="containsText" dxfId="43" priority="33" operator="containsText" text="New Tag Required">
      <formula>NOT(ISERROR(SEARCH("New Tag Required",G7)))</formula>
    </cfRule>
  </conditionalFormatting>
  <conditionalFormatting sqref="H7">
    <cfRule type="containsText" dxfId="42" priority="32" operator="containsText" text="New Sign Required">
      <formula>NOT(ISERROR(SEARCH("New Sign Required",H7)))</formula>
    </cfRule>
  </conditionalFormatting>
  <conditionalFormatting sqref="G7">
    <cfRule type="containsText" dxfId="41" priority="31" operator="containsText" text="Action Required">
      <formula>NOT(ISERROR(SEARCH("Action Required",G7)))</formula>
    </cfRule>
  </conditionalFormatting>
  <conditionalFormatting sqref="H7">
    <cfRule type="containsText" dxfId="40" priority="30" operator="containsText" text="Action Required">
      <formula>NOT(ISERROR(SEARCH("Action Required",H7)))</formula>
    </cfRule>
  </conditionalFormatting>
  <conditionalFormatting sqref="G8:G10">
    <cfRule type="containsText" dxfId="39" priority="29" operator="containsText" text="New Tag Required">
      <formula>NOT(ISERROR(SEARCH("New Tag Required",G8)))</formula>
    </cfRule>
  </conditionalFormatting>
  <conditionalFormatting sqref="H8:H10">
    <cfRule type="containsText" dxfId="38" priority="28" operator="containsText" text="New Sign Required">
      <formula>NOT(ISERROR(SEARCH("New Sign Required",H8)))</formula>
    </cfRule>
  </conditionalFormatting>
  <conditionalFormatting sqref="G8:G10">
    <cfRule type="containsText" dxfId="37" priority="27" operator="containsText" text="Action Required">
      <formula>NOT(ISERROR(SEARCH("Action Required",G8)))</formula>
    </cfRule>
  </conditionalFormatting>
  <conditionalFormatting sqref="H8:H10">
    <cfRule type="containsText" dxfId="36" priority="26" operator="containsText" text="Action Required">
      <formula>NOT(ISERROR(SEARCH("Action Required",H8)))</formula>
    </cfRule>
  </conditionalFormatting>
  <conditionalFormatting sqref="J2:N2">
    <cfRule type="cellIs" dxfId="35" priority="25" operator="notEqual">
      <formula>0</formula>
    </cfRule>
  </conditionalFormatting>
  <conditionalFormatting sqref="J6:J27">
    <cfRule type="cellIs" dxfId="34" priority="24" operator="equal">
      <formula>0</formula>
    </cfRule>
  </conditionalFormatting>
  <conditionalFormatting sqref="M6:M27">
    <cfRule type="cellIs" dxfId="33" priority="23" operator="equal">
      <formula>0</formula>
    </cfRule>
  </conditionalFormatting>
  <conditionalFormatting sqref="J6:J27 M6:M27">
    <cfRule type="cellIs" dxfId="32" priority="20" operator="equal">
      <formula>"In Progress"</formula>
    </cfRule>
    <cfRule type="cellIs" dxfId="31" priority="21" operator="equal">
      <formula>"Log Issues"</formula>
    </cfRule>
    <cfRule type="cellIs" dxfId="30" priority="22" operator="equal">
      <formula>"N/A"</formula>
    </cfRule>
  </conditionalFormatting>
  <conditionalFormatting sqref="K17:L17 K6:K16">
    <cfRule type="expression" dxfId="29" priority="19">
      <formula>$J6="Log Issues"</formula>
    </cfRule>
  </conditionalFormatting>
  <conditionalFormatting sqref="N6:N17">
    <cfRule type="expression" dxfId="28" priority="18">
      <formula>$M6="Log Issues"</formula>
    </cfRule>
  </conditionalFormatting>
  <conditionalFormatting sqref="G11">
    <cfRule type="containsText" dxfId="27" priority="17" operator="containsText" text="New Tag Required">
      <formula>NOT(ISERROR(SEARCH("New Tag Required",G11)))</formula>
    </cfRule>
  </conditionalFormatting>
  <conditionalFormatting sqref="H11">
    <cfRule type="containsText" dxfId="26" priority="16" operator="containsText" text="New Sign Required">
      <formula>NOT(ISERROR(SEARCH("New Sign Required",H11)))</formula>
    </cfRule>
  </conditionalFormatting>
  <conditionalFormatting sqref="G11">
    <cfRule type="containsText" dxfId="25" priority="15" operator="containsText" text="Action Required">
      <formula>NOT(ISERROR(SEARCH("Action Required",G11)))</formula>
    </cfRule>
  </conditionalFormatting>
  <conditionalFormatting sqref="H11">
    <cfRule type="containsText" dxfId="24" priority="14" operator="containsText" text="Action Required">
      <formula>NOT(ISERROR(SEARCH("Action Required",H11)))</formula>
    </cfRule>
  </conditionalFormatting>
  <conditionalFormatting sqref="H1:H1048576">
    <cfRule type="containsText" dxfId="23" priority="12" operator="containsText" text="Remove Old Sign">
      <formula>NOT(ISERROR(SEARCH("Remove Old Sign",H1)))</formula>
    </cfRule>
    <cfRule type="containsText" dxfId="22" priority="13" operator="containsText" text="Move Sign to New Location">
      <formula>NOT(ISERROR(SEARCH("Move Sign to New Location",H1)))</formula>
    </cfRule>
  </conditionalFormatting>
  <conditionalFormatting sqref="G1:G1048576">
    <cfRule type="containsText" dxfId="21" priority="11" operator="containsText" text="Remove Old Tag">
      <formula>NOT(ISERROR(SEARCH("Remove Old Tag",G1)))</formula>
    </cfRule>
  </conditionalFormatting>
  <conditionalFormatting sqref="D16">
    <cfRule type="containsText" dxfId="20" priority="3" operator="containsText" text="Yes">
      <formula>NOT(ISERROR(SEARCH("Yes",D16)))</formula>
    </cfRule>
  </conditionalFormatting>
  <conditionalFormatting sqref="D8:D10">
    <cfRule type="containsText" dxfId="19" priority="9" operator="containsText" text="Yes">
      <formula>NOT(ISERROR(SEARCH("Yes",D8)))</formula>
    </cfRule>
  </conditionalFormatting>
  <conditionalFormatting sqref="D11">
    <cfRule type="containsText" dxfId="18" priority="8" operator="containsText" text="Yes">
      <formula>NOT(ISERROR(SEARCH("Yes",D11)))</formula>
    </cfRule>
  </conditionalFormatting>
  <conditionalFormatting sqref="D12">
    <cfRule type="containsText" dxfId="17" priority="7" operator="containsText" text="Yes">
      <formula>NOT(ISERROR(SEARCH("Yes",D12)))</formula>
    </cfRule>
  </conditionalFormatting>
  <conditionalFormatting sqref="D13">
    <cfRule type="containsText" dxfId="16" priority="6" operator="containsText" text="Yes">
      <formula>NOT(ISERROR(SEARCH("Yes",D13)))</formula>
    </cfRule>
  </conditionalFormatting>
  <conditionalFormatting sqref="D14">
    <cfRule type="containsText" dxfId="15" priority="5" operator="containsText" text="Yes">
      <formula>NOT(ISERROR(SEARCH("Yes",D14)))</formula>
    </cfRule>
  </conditionalFormatting>
  <conditionalFormatting sqref="D15">
    <cfRule type="containsText" dxfId="14" priority="4" operator="containsText" text="Yes">
      <formula>NOT(ISERROR(SEARCH("Yes",D15)))</formula>
    </cfRule>
  </conditionalFormatting>
  <conditionalFormatting sqref="D11">
    <cfRule type="containsText" dxfId="13" priority="2" operator="containsText" text="Yes">
      <formula>NOT(ISERROR(SEARCH("Yes",D11)))</formula>
    </cfRule>
  </conditionalFormatting>
  <conditionalFormatting sqref="D12">
    <cfRule type="containsText" dxfId="12" priority="1" operator="containsText" text="Yes">
      <formula>NOT(ISERROR(SEARCH("Yes",D12)))</formula>
    </cfRule>
  </conditionalFormatting>
  <dataValidations count="2">
    <dataValidation type="list" allowBlank="1" showInputMessage="1" showErrorMessage="1" sqref="H196:H400">
      <formula1>DoorSignage</formula1>
    </dataValidation>
    <dataValidation type="list" allowBlank="1" showInputMessage="1" showErrorMessage="1" sqref="D6:D7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H31:H195 H28</xm:sqref>
        </x14:dataValidation>
        <x14:dataValidation type="list" allowBlank="1" showInputMessage="1" showErrorMessage="1">
          <x14:formula1>
            <xm:f>Lookup!$A$1:$A$4</xm:f>
          </x14:formula1>
          <xm:sqref>G31:G195 G28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O6:O17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G6:G27</xm:sqref>
        </x14:dataValidation>
        <x14:dataValidation type="list" allowBlank="1" showInputMessage="1" showErrorMessage="1">
          <x14:formula1>
            <xm:f>Lookup!$D$1:$D$10</xm:f>
          </x14:formula1>
          <xm:sqref>H6:H27</xm:sqref>
        </x14:dataValidation>
        <x14:dataValidation type="list" allowBlank="1" showInputMessage="1" showErrorMessage="1">
          <x14:formula1>
            <xm:f>Lookup!$F$1:$F$7</xm:f>
          </x14:formula1>
          <xm:sqref>J6:J27</xm:sqref>
        </x14:dataValidation>
        <x14:dataValidation type="list" allowBlank="1" showInputMessage="1" showErrorMessage="1">
          <x14:formula1>
            <xm:f>Lookup!$F$1:$F$8</xm:f>
          </x14:formula1>
          <xm:sqref>M6:M27</xm:sqref>
        </x14:dataValidation>
        <x14:dataValidation type="list" allowBlank="1" showInputMessage="1">
          <x14:formula1>
            <xm:f>Lookup!$E$1:$E$19</xm:f>
          </x14:formula1>
          <xm:sqref>C6:C195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5" sqref="C15:C17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">
        <v>73</v>
      </c>
      <c r="C1" s="39"/>
      <c r="D1" s="17" t="s">
        <v>10</v>
      </c>
      <c r="E1" s="40">
        <f>'KD Changes'!G1</f>
        <v>43362</v>
      </c>
    </row>
    <row r="2" spans="1:10" ht="15" customHeight="1" x14ac:dyDescent="0.25">
      <c r="A2" s="43" t="s">
        <v>8</v>
      </c>
      <c r="B2" s="44" t="str">
        <f>'KD Changes'!B2:C2</f>
        <v>Medical Office Building (Samaritan)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87" t="s">
        <v>80</v>
      </c>
      <c r="B6" s="26" t="s">
        <v>81</v>
      </c>
      <c r="C6" s="41" t="s">
        <v>64</v>
      </c>
      <c r="D6" s="41">
        <v>1122</v>
      </c>
      <c r="E6" s="41" t="s">
        <v>82</v>
      </c>
      <c r="G6" s="29"/>
      <c r="H6" s="29"/>
      <c r="I6" s="41"/>
      <c r="J6" s="41"/>
    </row>
    <row r="7" spans="1:10" x14ac:dyDescent="0.25">
      <c r="A7" s="84"/>
      <c r="B7" s="26"/>
      <c r="G7" s="29"/>
      <c r="H7" s="29"/>
      <c r="I7" s="41"/>
      <c r="J7" s="41"/>
    </row>
    <row r="8" spans="1:10" ht="15" customHeight="1" x14ac:dyDescent="0.25">
      <c r="A8" s="75"/>
      <c r="B8" s="41"/>
      <c r="G8" s="29"/>
      <c r="H8" s="29"/>
      <c r="I8" s="41"/>
      <c r="J8" s="41"/>
    </row>
    <row r="9" spans="1:10" x14ac:dyDescent="0.25">
      <c r="A9" s="84"/>
      <c r="B9" s="26"/>
      <c r="D9" s="50"/>
      <c r="G9" s="29"/>
      <c r="H9" s="29"/>
      <c r="I9" s="41"/>
      <c r="J9" s="41"/>
    </row>
    <row r="10" spans="1:10" x14ac:dyDescent="0.25">
      <c r="A10" s="84"/>
      <c r="B10" s="26"/>
      <c r="D10" s="50"/>
      <c r="F10" s="50"/>
      <c r="G10" s="29"/>
      <c r="H10" s="29"/>
    </row>
    <row r="11" spans="1:10" x14ac:dyDescent="0.25">
      <c r="A11" s="84"/>
      <c r="B11" s="26"/>
      <c r="F11" s="50"/>
      <c r="G11" s="29"/>
      <c r="H11" s="29"/>
    </row>
    <row r="12" spans="1:10" x14ac:dyDescent="0.25">
      <c r="A12" s="75"/>
      <c r="B12" s="41"/>
      <c r="F12" s="50"/>
      <c r="G12" s="29"/>
      <c r="H12" s="29"/>
    </row>
    <row r="13" spans="1:10" x14ac:dyDescent="0.25">
      <c r="A13" s="75"/>
      <c r="B13" s="41"/>
      <c r="F13" s="50"/>
      <c r="G13" s="29"/>
      <c r="H13" s="29"/>
    </row>
    <row r="14" spans="1:10" x14ac:dyDescent="0.25">
      <c r="A14" s="75"/>
      <c r="B14" s="41"/>
      <c r="F14" s="50"/>
      <c r="G14" s="29"/>
      <c r="H14" s="29"/>
    </row>
    <row r="15" spans="1:10" x14ac:dyDescent="0.25">
      <c r="A15" s="75"/>
      <c r="B15" s="41"/>
      <c r="F15" s="50"/>
      <c r="G15" s="29"/>
      <c r="H15" s="29"/>
    </row>
    <row r="16" spans="1:10" x14ac:dyDescent="0.25">
      <c r="A16" s="75"/>
      <c r="B16" s="41"/>
      <c r="F16" s="50"/>
      <c r="G16" s="29"/>
      <c r="H16" s="29"/>
    </row>
    <row r="17" spans="1:8" x14ac:dyDescent="0.25">
      <c r="A17" s="75"/>
      <c r="B17" s="41"/>
      <c r="F17" s="50"/>
      <c r="G17" s="29"/>
      <c r="H17" s="29"/>
    </row>
    <row r="18" spans="1:8" x14ac:dyDescent="0.25">
      <c r="A18" s="75"/>
      <c r="B18" s="41"/>
      <c r="F18" s="50"/>
      <c r="G18" s="29"/>
      <c r="H18" s="29"/>
    </row>
    <row r="19" spans="1:8" x14ac:dyDescent="0.25">
      <c r="A19" s="75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sheet="1"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11" sqref="C11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75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 x14ac:dyDescent="0.25">
      <c r="A137" s="2" t="str">
        <f>([3]UKBuilding_List!A137)</f>
        <v>0182</v>
      </c>
      <c r="B137" s="3" t="str">
        <f>VLOOKUP(A137,[3]UKBuilding_List!$A$1:$D$376,3,FALSE)</f>
        <v>Isolation Barn Incinerator</v>
      </c>
      <c r="C137" s="1"/>
    </row>
    <row r="138" spans="1:3" x14ac:dyDescent="0.25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 x14ac:dyDescent="0.25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 x14ac:dyDescent="0.25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 x14ac:dyDescent="0.25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 x14ac:dyDescent="0.25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 x14ac:dyDescent="0.25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 x14ac:dyDescent="0.25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 x14ac:dyDescent="0.25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 x14ac:dyDescent="0.25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 x14ac:dyDescent="0.25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 x14ac:dyDescent="0.25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 x14ac:dyDescent="0.25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 x14ac:dyDescent="0.25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 x14ac:dyDescent="0.25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 x14ac:dyDescent="0.25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 x14ac:dyDescent="0.25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 x14ac:dyDescent="0.25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 x14ac:dyDescent="0.25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 x14ac:dyDescent="0.25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 x14ac:dyDescent="0.25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 x14ac:dyDescent="0.25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 x14ac:dyDescent="0.25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 x14ac:dyDescent="0.25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 x14ac:dyDescent="0.25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 x14ac:dyDescent="0.25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 x14ac:dyDescent="0.25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 x14ac:dyDescent="0.25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 x14ac:dyDescent="0.25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 x14ac:dyDescent="0.25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 x14ac:dyDescent="0.25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 x14ac:dyDescent="0.25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 x14ac:dyDescent="0.25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 x14ac:dyDescent="0.25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 x14ac:dyDescent="0.25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 x14ac:dyDescent="0.25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 x14ac:dyDescent="0.25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 x14ac:dyDescent="0.25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 x14ac:dyDescent="0.25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 x14ac:dyDescent="0.25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 x14ac:dyDescent="0.25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 x14ac:dyDescent="0.25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 x14ac:dyDescent="0.25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 x14ac:dyDescent="0.25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 x14ac:dyDescent="0.25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 x14ac:dyDescent="0.25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 x14ac:dyDescent="0.25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 x14ac:dyDescent="0.25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 x14ac:dyDescent="0.25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 x14ac:dyDescent="0.25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 x14ac:dyDescent="0.25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 x14ac:dyDescent="0.25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 x14ac:dyDescent="0.25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 x14ac:dyDescent="0.25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 x14ac:dyDescent="0.25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 x14ac:dyDescent="0.25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 x14ac:dyDescent="0.25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 x14ac:dyDescent="0.25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 x14ac:dyDescent="0.25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 x14ac:dyDescent="0.25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 x14ac:dyDescent="0.25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 x14ac:dyDescent="0.25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 x14ac:dyDescent="0.25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 x14ac:dyDescent="0.25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 x14ac:dyDescent="0.25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 x14ac:dyDescent="0.25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 x14ac:dyDescent="0.25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 x14ac:dyDescent="0.25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 x14ac:dyDescent="0.25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 x14ac:dyDescent="0.25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 x14ac:dyDescent="0.25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 x14ac:dyDescent="0.25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 x14ac:dyDescent="0.25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 x14ac:dyDescent="0.25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 x14ac:dyDescent="0.25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 x14ac:dyDescent="0.25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 x14ac:dyDescent="0.25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 x14ac:dyDescent="0.25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 x14ac:dyDescent="0.25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 x14ac:dyDescent="0.25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 x14ac:dyDescent="0.25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 x14ac:dyDescent="0.25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 x14ac:dyDescent="0.25">
      <c r="A219" s="2" t="str">
        <f>([3]UKBuilding_List!A219)</f>
        <v>0289</v>
      </c>
      <c r="B219" s="3" t="str">
        <f>VLOOKUP(A219,[3]UKBuilding_List!$A$1:$D$376,3,FALSE)</f>
        <v>Hazardous Waste Storage</v>
      </c>
      <c r="C219" s="1"/>
    </row>
    <row r="220" spans="1:3" x14ac:dyDescent="0.25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 x14ac:dyDescent="0.25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 x14ac:dyDescent="0.25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 x14ac:dyDescent="0.25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 x14ac:dyDescent="0.25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 x14ac:dyDescent="0.25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 x14ac:dyDescent="0.25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 x14ac:dyDescent="0.25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 x14ac:dyDescent="0.25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 x14ac:dyDescent="0.25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0708</v>
      </c>
      <c r="B357" s="3" t="str">
        <f>VLOOKUP(A357,[3]UKBuilding_List!$A$1:$D$376,3,FALSE)</f>
        <v>Kiln Enclosure Building</v>
      </c>
      <c r="C357" s="1"/>
    </row>
    <row r="358" spans="1:3" x14ac:dyDescent="0.25">
      <c r="A358" s="2" t="str">
        <f>([3]UKBuilding_List!A358)</f>
        <v>0709</v>
      </c>
      <c r="B358" s="3" t="str">
        <f>VLOOKUP(A358,[3]UKBuilding_List!$A$1:$D$376,3,FALSE)</f>
        <v>401 S Limestone</v>
      </c>
      <c r="C358" s="1"/>
    </row>
    <row r="359" spans="1:3" x14ac:dyDescent="0.25">
      <c r="A359" s="2" t="str">
        <f>([3]UKBuilding_List!A359)</f>
        <v>0710</v>
      </c>
      <c r="B359" s="3" t="str">
        <f>VLOOKUP(A359,[3]UKBuilding_List!$A$1:$D$376,3,FALSE)</f>
        <v>130 Winslow St</v>
      </c>
      <c r="C359" s="1"/>
    </row>
    <row r="360" spans="1:3" x14ac:dyDescent="0.25">
      <c r="A360" s="2" t="str">
        <f>([3]UKBuilding_List!A360)</f>
        <v>0711</v>
      </c>
      <c r="B360" s="3" t="str">
        <f>VLOOKUP(A360,[3]UKBuilding_List!$A$1:$D$376,3,FALSE)</f>
        <v>Orange Lot Bus Shelter</v>
      </c>
      <c r="C360" s="1"/>
    </row>
    <row r="361" spans="1:3" x14ac:dyDescent="0.25">
      <c r="A361" s="2" t="str">
        <f>([3]UKBuilding_List!A361)</f>
        <v>0712</v>
      </c>
      <c r="B361" s="3" t="str">
        <f>VLOOKUP(A361,[3]UKBuilding_List!$A$1:$D$376,3,FALSE)</f>
        <v>430 Transylvania Park</v>
      </c>
      <c r="C361" s="1"/>
    </row>
    <row r="362" spans="1:3" x14ac:dyDescent="0.25">
      <c r="A362" s="2" t="str">
        <f>([3]UKBuilding_List!A362)</f>
        <v>0713</v>
      </c>
      <c r="B362" s="3" t="str">
        <f>VLOOKUP(A362,[3]UKBuilding_List!$A$1:$D$376,3,FALSE)</f>
        <v>463 Rose Ln</v>
      </c>
      <c r="C362" s="1"/>
    </row>
    <row r="363" spans="1:3" x14ac:dyDescent="0.25">
      <c r="A363" s="2" t="str">
        <f>([3]UKBuilding_List!A363)</f>
        <v>0714</v>
      </c>
      <c r="B363" s="3" t="str">
        <f>VLOOKUP(A363,[3]UKBuilding_List!$A$1:$D$376,3,FALSE)</f>
        <v>129 State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>
        <f>([3]UKBuilding_List!A366)</f>
        <v>2100</v>
      </c>
      <c r="B366" s="3" t="str">
        <f>VLOOKUP(A366,[3]UKBuilding_List!$A$1:$D$376,3,FALSE)</f>
        <v>Alpha Chi Omega Sorority</v>
      </c>
      <c r="C366" s="1"/>
    </row>
    <row r="367" spans="1:3" x14ac:dyDescent="0.25">
      <c r="A367" s="2">
        <f>([3]UKBuilding_List!A367)</f>
        <v>2101</v>
      </c>
      <c r="B367" s="3" t="str">
        <f>VLOOKUP(A367,[3]UKBuilding_List!$A$1:$D$376,3,FALSE)</f>
        <v>Beta Theta Pi Fraternity</v>
      </c>
      <c r="C367" s="1"/>
    </row>
    <row r="368" spans="1:3" x14ac:dyDescent="0.25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 x14ac:dyDescent="0.25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 x14ac:dyDescent="0.25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 x14ac:dyDescent="0.25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 x14ac:dyDescent="0.25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 x14ac:dyDescent="0.25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 x14ac:dyDescent="0.25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 x14ac:dyDescent="0.25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 x14ac:dyDescent="0.25">
      <c r="A376" s="2" t="str">
        <f>([3]UKBuilding_List!A376)</f>
        <v>9875</v>
      </c>
      <c r="B376" s="3" t="str">
        <f>VLOOKUP(A376,[3]UKBuilding_List!$A$1:$D$376,3,FALSE)</f>
        <v>Vaughan Warehouse and Office</v>
      </c>
      <c r="C376" s="1"/>
    </row>
    <row r="377" spans="1:3" x14ac:dyDescent="0.25">
      <c r="A377" s="2" t="str">
        <f>([3]UKBuilding_List!A377)</f>
        <v>9876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9877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9878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9879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9881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9882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9925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9983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2018-09-19T18:27:12Z</dcterms:modified>
</cp:coreProperties>
</file>