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604_Joe_Craft_Center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Changes'!$A$1:$I$16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B1" i="4"/>
  <c r="B2" i="4"/>
  <c r="M6" i="1"/>
  <c r="M7" i="1"/>
  <c r="M8" i="1"/>
  <c r="M9" i="1"/>
  <c r="M10" i="1"/>
  <c r="M11" i="1"/>
  <c r="M12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43" i="1"/>
  <c r="M44" i="1"/>
  <c r="J6" i="1"/>
  <c r="J7" i="1"/>
  <c r="J8" i="1"/>
  <c r="J9" i="1"/>
  <c r="J10" i="1"/>
  <c r="J11" i="1"/>
  <c r="J12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43" i="1"/>
  <c r="J44" i="1"/>
  <c r="H76" i="1"/>
  <c r="G76" i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" i="3"/>
  <c r="B3" i="3"/>
  <c r="A4" i="3"/>
  <c r="B4" i="3"/>
  <c r="A2" i="3"/>
  <c r="B2" i="3"/>
  <c r="B2" i="1"/>
  <c r="J76" i="1" l="1"/>
  <c r="J2" i="1" s="1"/>
  <c r="M76" i="1"/>
  <c r="K2" i="1" s="1"/>
</calcChain>
</file>

<file path=xl/sharedStrings.xml><?xml version="1.0" encoding="utf-8"?>
<sst xmlns="http://schemas.openxmlformats.org/spreadsheetml/2006/main" count="574" uniqueCount="196">
  <si>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</si>
  <si>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</si>
  <si>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</si>
  <si>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</si>
  <si>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</si>
  <si>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</si>
  <si>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</si>
  <si>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</si>
  <si>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</si>
  <si>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</si>
  <si>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</si>
  <si>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</si>
  <si>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</si>
  <si>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</si>
  <si>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</si>
  <si>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</si>
  <si>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</si>
  <si>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</si>
  <si>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</si>
  <si>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</si>
  <si>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</si>
  <si>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</si>
  <si>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</si>
  <si>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</si>
  <si>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</si>
  <si>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</si>
  <si>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</si>
  <si>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</si>
  <si>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</si>
  <si>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</si>
  <si>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</si>
  <si>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</si>
  <si>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</si>
  <si>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</si>
  <si>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</si>
  <si>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</si>
  <si>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</si>
  <si>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</si>
  <si>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</si>
  <si>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</si>
  <si>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</si>
  <si>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</si>
  <si>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</si>
  <si>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</si>
  <si>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</si>
  <si>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</si>
  <si>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</si>
  <si>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</si>
  <si>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</si>
  <si>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</si>
  <si>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</si>
  <si>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</si>
  <si>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</si>
  <si>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</si>
  <si>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</si>
  <si>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</si>
  <si>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</si>
  <si>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</si>
  <si>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</si>
  <si>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</si>
  <si>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</si>
  <si>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</si>
  <si>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</si>
  <si>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</si>
  <si>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</si>
  <si>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</si>
  <si>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</si>
  <si>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</si>
  <si>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</si>
  <si>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</si>
  <si>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</si>
  <si>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</si>
  <si>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</si>
  <si>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0604</t>
  </si>
  <si>
    <t>A002</t>
  </si>
  <si>
    <t>A002B</t>
  </si>
  <si>
    <t>A000AA</t>
  </si>
  <si>
    <t>A000AB</t>
  </si>
  <si>
    <t>A002E</t>
  </si>
  <si>
    <t>A002D</t>
  </si>
  <si>
    <t>A004</t>
  </si>
  <si>
    <t>A004A</t>
  </si>
  <si>
    <t>A004B</t>
  </si>
  <si>
    <t>A004C</t>
  </si>
  <si>
    <t>A004D</t>
  </si>
  <si>
    <t>A004D1</t>
  </si>
  <si>
    <t>A004C1</t>
  </si>
  <si>
    <t>A004E</t>
  </si>
  <si>
    <t>A004E1</t>
  </si>
  <si>
    <t>A004E2</t>
  </si>
  <si>
    <t>A004E3</t>
  </si>
  <si>
    <t>A004F</t>
  </si>
  <si>
    <t>A004F1</t>
  </si>
  <si>
    <t>A004F2</t>
  </si>
  <si>
    <t>A004F3</t>
  </si>
  <si>
    <t>A004G</t>
  </si>
  <si>
    <t>A004G1</t>
  </si>
  <si>
    <t>00</t>
  </si>
  <si>
    <t>A002C</t>
  </si>
  <si>
    <t>CORRIDOR</t>
  </si>
  <si>
    <t>PRACTICE COURT</t>
  </si>
  <si>
    <t>VESTIBULE</t>
  </si>
  <si>
    <t>STORAGE</t>
  </si>
  <si>
    <t>TEAM MEETING ROOM</t>
  </si>
  <si>
    <t>TEAM LOUNGE</t>
  </si>
  <si>
    <t>EQUIP ROOM</t>
  </si>
  <si>
    <t>LOCKERS ENTRY</t>
  </si>
  <si>
    <t>MENS LOCKERS</t>
  </si>
  <si>
    <t>AV EQUIP</t>
  </si>
  <si>
    <t>STEAM EQUIP</t>
  </si>
  <si>
    <t>TOILET</t>
  </si>
  <si>
    <t>LAVATORIES</t>
  </si>
  <si>
    <t>LAVATORY</t>
  </si>
  <si>
    <t>MENS</t>
  </si>
  <si>
    <t>SHOWER</t>
  </si>
  <si>
    <t>HYDRO THERAPY</t>
  </si>
  <si>
    <t>JES</t>
  </si>
  <si>
    <t>LX-0604-00-000A2C</t>
  </si>
  <si>
    <t>JOE CRAFT CENTER - Room 000A2C</t>
  </si>
  <si>
    <t>LX-0604-00-000A8</t>
  </si>
  <si>
    <t>JOE CRAFT CENTER - Room 000A8</t>
  </si>
  <si>
    <t>LX-0604-00-000A8A</t>
  </si>
  <si>
    <t>JOE CRAFT CENTER - Room 000A8A</t>
  </si>
  <si>
    <t>LX-0604-00-000A4E1</t>
  </si>
  <si>
    <t>JOE CRAFT CENTER - Room 000A4E1</t>
  </si>
  <si>
    <t>LX-0604-00-000A4E2</t>
  </si>
  <si>
    <t>JOE CRAFT CENTER - Room 000A4E2</t>
  </si>
  <si>
    <t>LX-0604-00-000A4E3</t>
  </si>
  <si>
    <t>JOE CRAFT CENTER - Room 000A4E3</t>
  </si>
  <si>
    <t>LX-0604-00-000A4D1</t>
  </si>
  <si>
    <t>JOE CRAFT CENTER - Room 000A4D1</t>
  </si>
  <si>
    <t>LX-0604-00-000A4C1</t>
  </si>
  <si>
    <t>JOE CRAFT CENTER - Room 000A4C1</t>
  </si>
  <si>
    <t>LX-0604-00-000A4F</t>
  </si>
  <si>
    <t>LX-0604-00-000A4F1</t>
  </si>
  <si>
    <t>LX-0604-00-000A4F2</t>
  </si>
  <si>
    <t>LX-0604-00-000A4F3</t>
  </si>
  <si>
    <t>LX-0604-00-000A4G</t>
  </si>
  <si>
    <t>LX-0604-00-000A4G1</t>
  </si>
  <si>
    <t>JOE CRAFT CENTER - Room 000A4F</t>
  </si>
  <si>
    <t>JOE CRAFT CENTER - Room 000A4F1</t>
  </si>
  <si>
    <t>JOE CRAFT CENTER - Room 000A4F2</t>
  </si>
  <si>
    <t>JOE CRAFT CENTER - Room 000A4F3</t>
  </si>
  <si>
    <t>JOE CRAFT CENTER - Room 000A4G</t>
  </si>
  <si>
    <t>JOE CRAFT CENTER - Room 000A4G1</t>
  </si>
  <si>
    <t>In Databases - room numbers show an "A" prefix.   In UK key drawings - the "A" prefix is not shown.  Door signage in the building show an "A-" prefix (A dash, then the room number).  Coordinate door signage with signage package.</t>
  </si>
  <si>
    <t>A0003</t>
  </si>
  <si>
    <t>A0003A</t>
  </si>
  <si>
    <t>A0003B</t>
  </si>
  <si>
    <t>A0005</t>
  </si>
  <si>
    <t>A0005A</t>
  </si>
  <si>
    <t>A0005B</t>
  </si>
  <si>
    <t>A0005C</t>
  </si>
  <si>
    <t>A0005D</t>
  </si>
  <si>
    <t>A0006</t>
  </si>
  <si>
    <t>A0006A</t>
  </si>
  <si>
    <t>A0006B</t>
  </si>
  <si>
    <t>A0006C</t>
  </si>
  <si>
    <t>A0006D</t>
  </si>
  <si>
    <t>A0008</t>
  </si>
  <si>
    <t>A0008A</t>
  </si>
  <si>
    <t>A0010</t>
  </si>
  <si>
    <t>A0010A</t>
  </si>
  <si>
    <t>A0012</t>
  </si>
  <si>
    <t>A0012A</t>
  </si>
  <si>
    <t>A0012B</t>
  </si>
  <si>
    <t>A0012C</t>
  </si>
  <si>
    <t>A0012D</t>
  </si>
  <si>
    <t>A0012E</t>
  </si>
  <si>
    <t>A0014</t>
  </si>
  <si>
    <t>A0014A</t>
  </si>
  <si>
    <t>A0014B</t>
  </si>
  <si>
    <t>A0014C</t>
  </si>
  <si>
    <t>A0014D</t>
  </si>
  <si>
    <t>A0014E</t>
  </si>
  <si>
    <t>A0027</t>
  </si>
  <si>
    <t>A0027B</t>
  </si>
  <si>
    <t>A0027C</t>
  </si>
  <si>
    <t>A0027D</t>
  </si>
  <si>
    <t>A0027E</t>
  </si>
  <si>
    <t>A0027F</t>
  </si>
  <si>
    <t>A0027G</t>
  </si>
  <si>
    <t>A0027H</t>
  </si>
  <si>
    <t>A0027J</t>
  </si>
  <si>
    <t>A0029</t>
  </si>
  <si>
    <t>A0031</t>
  </si>
  <si>
    <t>A0033</t>
  </si>
  <si>
    <t>A0033A</t>
  </si>
  <si>
    <t>LX-0604-00-000A6B</t>
  </si>
  <si>
    <t>LX-0604-00-000A6C</t>
  </si>
  <si>
    <t>LX-0604-00-000A6D</t>
  </si>
  <si>
    <t>JOE CRAFT CENTER - Room 000A6B</t>
  </si>
  <si>
    <t>JOE CRAFT CENTER - Room 000A6D</t>
  </si>
  <si>
    <t>JOE CRAFT CENTER - Room 000A6C</t>
  </si>
  <si>
    <t>LX-0604-00-TL0003</t>
  </si>
  <si>
    <t>JOE CRAFT CENTER - Tunnel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</si>
</sst>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10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18" fillId="0" borderId="0" xfId="43" quotePrefix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37" borderId="14" xfId="0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6" fillId="37" borderId="18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49" fontId="14" fillId="38" borderId="0" xfId="0" applyNumberFormat="1" applyFont="1" applyFill="1" applyProtection="1">
      <protection locked="0"/>
    </xf>
    <xf numFmtId="49" fontId="0" fillId="38" borderId="0" xfId="0" applyNumberFormat="1" applyFill="1" applyProtection="1"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alignment horizontal="center"/>
      <protection locked="0"/>
    </xf>
    <xf numFmtId="0" fontId="0" fillId="38" borderId="0" xfId="0" applyFill="1" applyAlignment="1" applyProtection="1">
      <alignment wrapText="1"/>
      <protection locked="0"/>
    </xf>
    <xf numFmtId="49" fontId="0" fillId="0" borderId="0" xfId="0" applyNumberFormat="1"/>
    <xf numFmtId="49" fontId="0" fillId="0" borderId="0" xfId="0" applyNumberFormat="1" applyFill="1"/>
    <xf numFmtId="0" fontId="18" fillId="0" borderId="0" xfId="42" applyFont="1" applyFill="1" applyAlignment="1" applyProtection="1">
      <alignment horizontal="left"/>
      <protection locked="0"/>
    </xf>
    <xf numFmtId="0" fontId="18" fillId="0" borderId="0" xfId="43" applyFont="1" applyFill="1" applyAlignment="1" applyProtection="1">
      <alignment horizontal="left"/>
      <protection locked="0"/>
    </xf>
    <xf numFmtId="0" fontId="16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0" fontId="18" fillId="0" borderId="0" xfId="42" applyFont="1" applyFill="1" applyBorder="1" applyAlignment="1" applyProtection="1">
      <alignment horizontal="left"/>
      <protection locked="0"/>
    </xf>
    <xf numFmtId="0" fontId="18" fillId="0" borderId="0" xfId="43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18" fillId="0" borderId="0" xfId="43" quotePrefix="1" applyFont="1" applyFill="1" applyBorder="1" applyAlignment="1" applyProtection="1">
      <alignment horizontal="left"/>
      <protection locked="0"/>
    </xf>
    <xf numFmtId="0" fontId="0" fillId="0" borderId="20" xfId="0" applyFont="1" applyFill="1" applyBorder="1" applyProtection="1">
      <protection locked="0"/>
    </xf>
    <xf numFmtId="0" fontId="0" fillId="0" borderId="20" xfId="0" applyFont="1" applyFill="1" applyBorder="1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>
            <v>1200</v>
          </cell>
          <cell r="B363">
            <v>1200</v>
          </cell>
          <cell r="C363" t="str">
            <v>Electric Substation #1</v>
          </cell>
          <cell r="D363" t="str">
            <v>Electric Substation #1</v>
          </cell>
        </row>
        <row r="364">
          <cell r="A364">
            <v>1201</v>
          </cell>
          <cell r="B364">
            <v>1201</v>
          </cell>
          <cell r="C364" t="str">
            <v>Electric Substation #3</v>
          </cell>
          <cell r="D364" t="str">
            <v>Electric Substation #3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 t="str">
            <v>9779</v>
          </cell>
          <cell r="B368">
            <v>9779</v>
          </cell>
          <cell r="C368" t="str">
            <v>PNC Pop Up Branch</v>
          </cell>
          <cell r="D368" t="str">
            <v>PNC Pop Up Branch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2"/>
  <sheetViews>
    <sheetView tabSelected="1" zoomScaleNormal="100" workbookViewId="0">
      <selection activeCell="C8" sqref="C8"/>
    </sheetView>
  </sheetViews>
  <sheetFormatPr defaultColWidth="9.140625" defaultRowHeight="15" customHeight="1" x14ac:dyDescent="0.25"/>
  <cols>
    <col min="1" max="1" width="12.5703125" style="46" bestFit="1" customWidth="1"/>
    <col min="2" max="2" width="7.42578125" style="24" bestFit="1" customWidth="1"/>
    <col min="3" max="3" width="52.42578125" style="14" customWidth="1"/>
    <col min="4" max="4" width="14.28515625" style="14" bestFit="1" customWidth="1"/>
    <col min="5" max="5" width="8.42578125" style="14" bestFit="1" customWidth="1"/>
    <col min="6" max="6" width="13.28515625" style="14" bestFit="1" customWidth="1"/>
    <col min="7" max="7" width="20.140625" style="74" customWidth="1"/>
    <col min="8" max="8" width="18.5703125" style="74" customWidth="1"/>
    <col min="9" max="9" width="26.85546875" style="11" customWidth="1"/>
    <col min="10" max="14" width="9.140625" style="14"/>
    <col min="15" max="15" width="11.5703125" style="14" customWidth="1"/>
    <col min="16" max="16384" width="9.140625" style="14"/>
  </cols>
  <sheetData>
    <row r="1" spans="1:16" ht="15" customHeight="1" x14ac:dyDescent="0.25">
      <c r="A1" s="64" t="s">
        <v>7</v>
      </c>
      <c r="B1" s="100" t="s">
        <v>73</v>
      </c>
      <c r="C1" s="100"/>
      <c r="F1" s="66" t="s">
        <v>10</v>
      </c>
      <c r="G1" s="16">
        <v>43082</v>
      </c>
      <c r="J1" s="68" t="s">
        <v>33</v>
      </c>
      <c r="K1" s="68" t="s">
        <v>34</v>
      </c>
      <c r="L1" s="17"/>
      <c r="M1" s="17"/>
      <c r="N1" s="17"/>
      <c r="O1" s="18" t="s">
        <v>35</v>
      </c>
      <c r="P1" s="19" t="s">
        <v>47</v>
      </c>
    </row>
    <row r="2" spans="1:16" ht="15" customHeight="1" thickBot="1" x14ac:dyDescent="0.3">
      <c r="A2" s="65" t="s">
        <v>8</v>
      </c>
      <c r="B2" s="101" t="str">
        <f>VLOOKUP(B1,BuildingList!A:B,2,FALSE)</f>
        <v>Joe Craft Center</v>
      </c>
      <c r="C2" s="101"/>
      <c r="F2" s="67" t="s">
        <v>12</v>
      </c>
      <c r="G2" s="20" t="s">
        <v>70</v>
      </c>
      <c r="H2" s="74" t="s">
        <v>116</v>
      </c>
      <c r="J2" s="13">
        <f>G76-J76</f>
        <v>16</v>
      </c>
      <c r="K2" s="13">
        <f>H76-M76</f>
        <v>16</v>
      </c>
      <c r="L2" s="21"/>
      <c r="M2" s="21"/>
      <c r="N2" s="21"/>
      <c r="O2" s="22"/>
      <c r="P2" s="23"/>
    </row>
    <row r="3" spans="1:16" ht="15" customHeight="1" x14ac:dyDescent="0.25">
      <c r="J3" s="11"/>
      <c r="K3" s="11"/>
      <c r="L3" s="11"/>
      <c r="M3" s="11"/>
      <c r="N3" s="11"/>
      <c r="O3" s="11"/>
    </row>
    <row r="4" spans="1:16" ht="15" customHeight="1" x14ac:dyDescent="0.25">
      <c r="A4" s="80" t="s">
        <v>145</v>
      </c>
      <c r="B4" s="81"/>
      <c r="C4" s="82"/>
      <c r="D4" s="82"/>
      <c r="E4" s="82"/>
      <c r="F4" s="82"/>
      <c r="G4" s="83"/>
      <c r="H4" s="83"/>
      <c r="I4" s="84"/>
      <c r="J4" s="84"/>
      <c r="K4" s="84"/>
      <c r="L4" s="84"/>
      <c r="M4" s="84"/>
      <c r="N4" s="84"/>
      <c r="O4" s="84"/>
    </row>
    <row r="5" spans="1:16" s="27" customFormat="1" ht="15" customHeight="1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39" customFormat="1" ht="15" customHeight="1" thickTop="1" x14ac:dyDescent="0.25">
      <c r="A6" s="46" t="s">
        <v>76</v>
      </c>
      <c r="B6" s="46" t="s">
        <v>97</v>
      </c>
      <c r="C6" s="40" t="s">
        <v>71</v>
      </c>
      <c r="D6" s="39" t="s">
        <v>5</v>
      </c>
      <c r="E6" s="48">
        <v>1383</v>
      </c>
      <c r="F6" s="48">
        <v>1386</v>
      </c>
      <c r="G6" s="75" t="s">
        <v>2</v>
      </c>
      <c r="H6" s="75" t="s">
        <v>2</v>
      </c>
      <c r="I6" s="40" t="s">
        <v>99</v>
      </c>
      <c r="J6" s="57" t="str">
        <f>IF(G6="No Change","N/A",IF(G6="New Tag Required",Lookup!F:F,IF(G6="Remove Old Tag",Lookup!F:F,IF(G6="N/A","N/A",""))))</f>
        <v>N/A</v>
      </c>
      <c r="K6" s="58"/>
      <c r="L6" s="46"/>
      <c r="M6" s="57" t="str">
        <f>IF(H6="No Change","N/A",IF(H6="New Tag Required",Lookup!F:F,IF(H6="Remove Old Sign",Lookup!F:F,IF(H6="N/A","N/A",""))))</f>
        <v>N/A</v>
      </c>
      <c r="N6" s="58"/>
      <c r="O6" s="57"/>
    </row>
    <row r="7" spans="1:16" s="39" customFormat="1" ht="15" customHeight="1" x14ac:dyDescent="0.25">
      <c r="A7" s="46" t="s">
        <v>77</v>
      </c>
      <c r="B7" s="46" t="s">
        <v>97</v>
      </c>
      <c r="C7" s="40" t="s">
        <v>71</v>
      </c>
      <c r="D7" s="39" t="s">
        <v>6</v>
      </c>
      <c r="E7" s="48">
        <v>1458</v>
      </c>
      <c r="F7" s="48">
        <v>1468</v>
      </c>
      <c r="G7" s="75" t="s">
        <v>2</v>
      </c>
      <c r="H7" s="75" t="s">
        <v>2</v>
      </c>
      <c r="I7" s="40" t="s">
        <v>99</v>
      </c>
      <c r="J7" s="57" t="str">
        <f>IF(G7="No Change","N/A",IF(G7="New Tag Required",Lookup!F:F,IF(G7="Remove Old Tag",Lookup!F:F,IF(G7="N/A","N/A",""))))</f>
        <v>N/A</v>
      </c>
      <c r="K7" s="58"/>
      <c r="L7" s="46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s="39" customFormat="1" ht="15" customHeight="1" x14ac:dyDescent="0.25">
      <c r="A8" s="46" t="s">
        <v>74</v>
      </c>
      <c r="B8" s="46" t="s">
        <v>97</v>
      </c>
      <c r="C8" s="40" t="s">
        <v>71</v>
      </c>
      <c r="D8" s="39" t="s">
        <v>5</v>
      </c>
      <c r="E8" s="60">
        <v>10565</v>
      </c>
      <c r="F8" s="60">
        <v>10555</v>
      </c>
      <c r="G8" s="75" t="s">
        <v>2</v>
      </c>
      <c r="H8" s="75" t="s">
        <v>2</v>
      </c>
      <c r="I8" s="40" t="s">
        <v>100</v>
      </c>
      <c r="J8" s="57" t="str">
        <f>IF(G8="No Change","N/A",IF(G8="New Tag Required",Lookup!F:F,IF(G8="Remove Old Tag",Lookup!F:F,IF(G8="N/A","N/A",""))))</f>
        <v>N/A</v>
      </c>
      <c r="K8" s="58"/>
      <c r="L8" s="59"/>
      <c r="M8" s="57" t="str">
        <f>IF(H8="No Change","N/A",IF(H8="New Tag Required",Lookup!F:F,IF(H8="Remove Old Sign",Lookup!F:F,IF(H8="N/A","N/A",""))))</f>
        <v>N/A</v>
      </c>
      <c r="N8" s="58"/>
      <c r="O8" s="57"/>
    </row>
    <row r="9" spans="1:16" s="39" customFormat="1" ht="15" customHeight="1" x14ac:dyDescent="0.25">
      <c r="A9" s="46" t="s">
        <v>75</v>
      </c>
      <c r="B9" s="46" t="s">
        <v>97</v>
      </c>
      <c r="C9" s="40" t="s">
        <v>71</v>
      </c>
      <c r="D9" s="39" t="s">
        <v>5</v>
      </c>
      <c r="E9" s="48">
        <v>191</v>
      </c>
      <c r="F9" s="48">
        <v>189</v>
      </c>
      <c r="G9" s="75" t="s">
        <v>2</v>
      </c>
      <c r="H9" s="75" t="s">
        <v>2</v>
      </c>
      <c r="I9" s="40" t="s">
        <v>105</v>
      </c>
      <c r="J9" s="57" t="str">
        <f>IF(G9="No Change","N/A",IF(G9="New Tag Required",Lookup!F:F,IF(G9="Remove Old Tag",Lookup!F:F,IF(G9="N/A","N/A",""))))</f>
        <v>N/A</v>
      </c>
      <c r="K9" s="58"/>
      <c r="L9" s="59"/>
      <c r="M9" s="57" t="str">
        <f>IF(H9="No Change","N/A",IF(H9="New Tag Required",Lookup!F:F,IF(H9="Remove Old Sign",Lookup!F:F,IF(H9="N/A","N/A",""))))</f>
        <v>N/A</v>
      </c>
      <c r="N9" s="58"/>
      <c r="O9" s="57"/>
    </row>
    <row r="10" spans="1:16" s="39" customFormat="1" ht="15" customHeight="1" x14ac:dyDescent="0.25">
      <c r="A10" s="61" t="s">
        <v>98</v>
      </c>
      <c r="B10" s="46" t="s">
        <v>97</v>
      </c>
      <c r="C10" s="40" t="s">
        <v>51</v>
      </c>
      <c r="D10" s="39" t="s">
        <v>5</v>
      </c>
      <c r="E10" s="48">
        <v>240</v>
      </c>
      <c r="F10" s="48">
        <v>0</v>
      </c>
      <c r="G10" s="75" t="s">
        <v>53</v>
      </c>
      <c r="H10" s="75" t="s">
        <v>54</v>
      </c>
      <c r="I10" s="40"/>
      <c r="J10" s="57">
        <f>IF(G10="No Change","N/A",IF(G10="New Tag Required",Lookup!F:F,IF(G10="Remove Old Tag",Lookup!F:F,IF(G10="N/A","N/A",""))))</f>
        <v>0</v>
      </c>
      <c r="K10" s="58"/>
      <c r="L10" s="61"/>
      <c r="M10" s="57">
        <f>IF(H10="No Change","N/A",IF(H10="New Tag Required",Lookup!F:F,IF(H10="Remove Old Sign",Lookup!F:F,IF(H10="N/A","N/A",""))))</f>
        <v>0</v>
      </c>
      <c r="N10" s="58"/>
      <c r="O10" s="57"/>
    </row>
    <row r="11" spans="1:16" s="39" customFormat="1" ht="15" customHeight="1" x14ac:dyDescent="0.25">
      <c r="A11" s="61" t="s">
        <v>79</v>
      </c>
      <c r="B11" s="46" t="s">
        <v>97</v>
      </c>
      <c r="C11" s="40" t="s">
        <v>71</v>
      </c>
      <c r="D11" s="39" t="s">
        <v>5</v>
      </c>
      <c r="E11" s="48">
        <v>92</v>
      </c>
      <c r="F11" s="48">
        <v>22</v>
      </c>
      <c r="G11" s="75" t="s">
        <v>2</v>
      </c>
      <c r="H11" s="75" t="s">
        <v>2</v>
      </c>
      <c r="I11" s="40" t="s">
        <v>102</v>
      </c>
      <c r="J11" s="57" t="str">
        <f>IF(G11="No Change","N/A",IF(G11="New Tag Required",Lookup!F:F,IF(G11="Remove Old Tag",Lookup!F:F,IF(G11="N/A","N/A",""))))</f>
        <v>N/A</v>
      </c>
      <c r="K11" s="58"/>
      <c r="L11" s="61"/>
      <c r="M11" s="57" t="str">
        <f>IF(H11="No Change","N/A",IF(H11="New Tag Required",Lookup!F:F,IF(H11="Remove Old Sign",Lookup!F:F,IF(H11="N/A","N/A",""))))</f>
        <v>N/A</v>
      </c>
      <c r="N11" s="58"/>
      <c r="O11" s="57"/>
    </row>
    <row r="12" spans="1:16" s="39" customFormat="1" ht="15" customHeight="1" x14ac:dyDescent="0.25">
      <c r="A12" s="61" t="s">
        <v>78</v>
      </c>
      <c r="B12" s="46" t="s">
        <v>97</v>
      </c>
      <c r="C12" s="40" t="s">
        <v>71</v>
      </c>
      <c r="D12" s="39" t="s">
        <v>5</v>
      </c>
      <c r="E12" s="48">
        <v>76</v>
      </c>
      <c r="F12" s="48">
        <v>67</v>
      </c>
      <c r="G12" s="75" t="s">
        <v>2</v>
      </c>
      <c r="H12" s="75" t="s">
        <v>2</v>
      </c>
      <c r="I12" s="40" t="s">
        <v>101</v>
      </c>
      <c r="J12" s="57" t="str">
        <f>IF(G12="No Change","N/A",IF(G12="New Tag Required",Lookup!F:F,IF(G12="Remove Old Tag",Lookup!F:F,IF(G12="N/A","N/A",""))))</f>
        <v>N/A</v>
      </c>
      <c r="K12" s="58"/>
      <c r="L12" s="61"/>
      <c r="M12" s="57" t="str">
        <f>IF(H12="No Change","N/A",IF(H12="New Tag Required",Lookup!F:F,IF(H12="Remove Old Sign",Lookup!F:F,IF(H12="N/A","N/A",""))))</f>
        <v>N/A</v>
      </c>
      <c r="N12" s="58"/>
      <c r="O12" s="57"/>
    </row>
    <row r="13" spans="1:16" s="39" customFormat="1" ht="15" customHeight="1" x14ac:dyDescent="0.25">
      <c r="A13" s="98" t="s">
        <v>146</v>
      </c>
      <c r="B13" s="46" t="s">
        <v>97</v>
      </c>
      <c r="C13" s="40" t="s">
        <v>71</v>
      </c>
      <c r="D13" s="39" t="s">
        <v>5</v>
      </c>
      <c r="E13" s="14">
        <v>501</v>
      </c>
      <c r="F13" s="14">
        <v>500</v>
      </c>
      <c r="G13" s="75" t="s">
        <v>2</v>
      </c>
      <c r="H13" s="75" t="s">
        <v>2</v>
      </c>
      <c r="I13" s="40"/>
      <c r="J13" s="57"/>
      <c r="K13" s="58"/>
      <c r="L13" s="61"/>
      <c r="M13" s="57"/>
      <c r="N13" s="58"/>
      <c r="O13" s="57"/>
    </row>
    <row r="14" spans="1:16" s="39" customFormat="1" ht="15" customHeight="1" x14ac:dyDescent="0.25">
      <c r="A14" s="98" t="s">
        <v>147</v>
      </c>
      <c r="B14" s="46" t="s">
        <v>97</v>
      </c>
      <c r="C14" s="40" t="s">
        <v>71</v>
      </c>
      <c r="D14" s="39" t="s">
        <v>5</v>
      </c>
      <c r="E14" s="14">
        <v>84</v>
      </c>
      <c r="F14" s="14">
        <v>83</v>
      </c>
      <c r="G14" s="75" t="s">
        <v>2</v>
      </c>
      <c r="H14" s="75" t="s">
        <v>2</v>
      </c>
      <c r="I14" s="40"/>
      <c r="J14" s="57"/>
      <c r="K14" s="58"/>
      <c r="L14" s="61"/>
      <c r="M14" s="57"/>
      <c r="N14" s="58"/>
      <c r="O14" s="57"/>
    </row>
    <row r="15" spans="1:16" s="39" customFormat="1" ht="15" customHeight="1" x14ac:dyDescent="0.25">
      <c r="A15" s="98" t="s">
        <v>148</v>
      </c>
      <c r="B15" s="46" t="s">
        <v>97</v>
      </c>
      <c r="C15" s="40" t="s">
        <v>71</v>
      </c>
      <c r="D15" s="39" t="s">
        <v>5</v>
      </c>
      <c r="E15" s="14">
        <v>121</v>
      </c>
      <c r="F15" s="14">
        <v>120</v>
      </c>
      <c r="G15" s="75" t="s">
        <v>2</v>
      </c>
      <c r="H15" s="75" t="s">
        <v>2</v>
      </c>
      <c r="I15" s="40"/>
      <c r="J15" s="57"/>
      <c r="K15" s="58"/>
      <c r="L15" s="61"/>
      <c r="M15" s="57"/>
      <c r="N15" s="58"/>
      <c r="O15" s="57"/>
    </row>
    <row r="16" spans="1:16" s="39" customFormat="1" ht="15" customHeight="1" x14ac:dyDescent="0.25">
      <c r="A16" s="61" t="s">
        <v>80</v>
      </c>
      <c r="B16" s="46" t="s">
        <v>97</v>
      </c>
      <c r="C16" s="40" t="s">
        <v>71</v>
      </c>
      <c r="D16" s="39" t="s">
        <v>5</v>
      </c>
      <c r="E16" s="14">
        <v>610</v>
      </c>
      <c r="F16" s="48">
        <v>1187</v>
      </c>
      <c r="G16" s="75" t="s">
        <v>2</v>
      </c>
      <c r="H16" s="75" t="s">
        <v>2</v>
      </c>
      <c r="I16" s="40" t="s">
        <v>104</v>
      </c>
      <c r="J16" s="57" t="str">
        <f>IF(G16="No Change","N/A",IF(G16="New Tag Required",Lookup!F:F,IF(G16="Remove Old Tag",Lookup!F:F,IF(G16="N/A","N/A",""))))</f>
        <v>N/A</v>
      </c>
      <c r="K16" s="58"/>
      <c r="L16" s="61"/>
      <c r="M16" s="57" t="str">
        <f>IF(H16="No Change","N/A",IF(H16="New Tag Required",Lookup!F:F,IF(H16="Remove Old Sign",Lookup!F:F,IF(H16="N/A","N/A",""))))</f>
        <v>N/A</v>
      </c>
      <c r="N16" s="58"/>
      <c r="O16" s="57"/>
    </row>
    <row r="17" spans="1:15" s="39" customFormat="1" ht="15" customHeight="1" x14ac:dyDescent="0.25">
      <c r="A17" s="61" t="s">
        <v>81</v>
      </c>
      <c r="B17" s="46" t="s">
        <v>97</v>
      </c>
      <c r="C17" s="40" t="s">
        <v>71</v>
      </c>
      <c r="D17" s="39" t="s">
        <v>5</v>
      </c>
      <c r="E17" s="14">
        <v>650</v>
      </c>
      <c r="F17" s="48">
        <v>832</v>
      </c>
      <c r="G17" s="75" t="s">
        <v>2</v>
      </c>
      <c r="H17" s="75" t="s">
        <v>2</v>
      </c>
      <c r="I17" s="40" t="s">
        <v>103</v>
      </c>
      <c r="J17" s="57" t="str">
        <f>IF(G17="No Change","N/A",IF(G17="New Tag Required",Lookup!F:F,IF(G17="Remove Old Tag",Lookup!F:F,IF(G17="N/A","N/A",""))))</f>
        <v>N/A</v>
      </c>
      <c r="K17" s="58"/>
      <c r="L17" s="57"/>
      <c r="M17" s="57" t="str">
        <f>IF(H17="No Change","N/A",IF(H17="New Tag Required",Lookup!F:F,IF(H17="Remove Old Sign",Lookup!F:F,IF(H17="N/A","N/A",""))))</f>
        <v>N/A</v>
      </c>
      <c r="N17" s="58"/>
      <c r="O17" s="57"/>
    </row>
    <row r="18" spans="1:15" s="39" customFormat="1" ht="15" customHeight="1" x14ac:dyDescent="0.25">
      <c r="A18" s="61" t="s">
        <v>82</v>
      </c>
      <c r="B18" s="46" t="s">
        <v>97</v>
      </c>
      <c r="C18" s="40" t="s">
        <v>71</v>
      </c>
      <c r="D18" s="39" t="s">
        <v>5</v>
      </c>
      <c r="E18" s="14">
        <v>617</v>
      </c>
      <c r="F18" s="48">
        <v>122</v>
      </c>
      <c r="G18" s="75" t="s">
        <v>2</v>
      </c>
      <c r="H18" s="75" t="s">
        <v>2</v>
      </c>
      <c r="I18" s="40" t="s">
        <v>106</v>
      </c>
      <c r="J18" s="57" t="str">
        <f>IF(G18="No Change","N/A",IF(G18="New Tag Required",Lookup!F:F,IF(G18="Remove Old Tag",Lookup!F:F,IF(G18="N/A","N/A",""))))</f>
        <v>N/A</v>
      </c>
      <c r="K18" s="62"/>
      <c r="L18" s="40"/>
      <c r="M18" s="57" t="str">
        <f>IF(H18="No Change","N/A",IF(H18="New Tag Required",Lookup!F:F,IF(H18="Remove Old Sign",Lookup!F:F,IF(H18="N/A","N/A",""))))</f>
        <v>N/A</v>
      </c>
      <c r="N18" s="62"/>
      <c r="O18" s="40"/>
    </row>
    <row r="19" spans="1:15" s="39" customFormat="1" ht="15" customHeight="1" x14ac:dyDescent="0.25">
      <c r="A19" s="61" t="s">
        <v>83</v>
      </c>
      <c r="B19" s="46" t="s">
        <v>97</v>
      </c>
      <c r="C19" s="40" t="s">
        <v>71</v>
      </c>
      <c r="D19" s="39" t="s">
        <v>5</v>
      </c>
      <c r="E19" s="14">
        <v>701</v>
      </c>
      <c r="F19" s="48">
        <v>668</v>
      </c>
      <c r="G19" s="75" t="s">
        <v>2</v>
      </c>
      <c r="H19" s="75" t="s">
        <v>2</v>
      </c>
      <c r="I19" s="40" t="s">
        <v>107</v>
      </c>
      <c r="J19" s="57" t="str">
        <f>IF(G19="No Change","N/A",IF(G19="New Tag Required",Lookup!F:F,IF(G19="Remove Old Tag",Lookup!F:F,IF(G19="N/A","N/A",""))))</f>
        <v>N/A</v>
      </c>
      <c r="K19" s="62"/>
      <c r="L19" s="40"/>
      <c r="M19" s="57" t="str">
        <f>IF(H19="No Change","N/A",IF(H19="New Tag Required",Lookup!F:F,IF(H19="Remove Old Sign",Lookup!F:F,IF(H19="N/A","N/A",""))))</f>
        <v>N/A</v>
      </c>
      <c r="N19" s="62"/>
      <c r="O19" s="40"/>
    </row>
    <row r="20" spans="1:15" s="39" customFormat="1" ht="15" customHeight="1" x14ac:dyDescent="0.25">
      <c r="A20" s="61" t="s">
        <v>86</v>
      </c>
      <c r="B20" s="46" t="s">
        <v>97</v>
      </c>
      <c r="C20" s="40" t="s">
        <v>24</v>
      </c>
      <c r="D20" s="39" t="s">
        <v>5</v>
      </c>
      <c r="E20" s="48">
        <v>0</v>
      </c>
      <c r="F20" s="48">
        <v>51</v>
      </c>
      <c r="G20" s="75" t="s">
        <v>3</v>
      </c>
      <c r="H20" s="75" t="s">
        <v>18</v>
      </c>
      <c r="I20" s="40" t="s">
        <v>99</v>
      </c>
      <c r="J20" s="57">
        <f>IF(G20="No Change","N/A",IF(G20="New Tag Required",Lookup!F:F,IF(G20="Remove Old Tag",Lookup!F:F,IF(G20="N/A","N/A",""))))</f>
        <v>0</v>
      </c>
      <c r="K20" s="62"/>
      <c r="L20" s="40"/>
      <c r="M20" s="57" t="str">
        <f>IF(H20="No Change","N/A",IF(H20="New Tag Required",Lookup!F:F,IF(H20="Remove Old Sign",Lookup!F:F,IF(H20="N/A","N/A",""))))</f>
        <v/>
      </c>
      <c r="N20" s="62"/>
      <c r="O20" s="40"/>
    </row>
    <row r="21" spans="1:15" s="39" customFormat="1" ht="15" customHeight="1" x14ac:dyDescent="0.25">
      <c r="A21" s="61" t="s">
        <v>84</v>
      </c>
      <c r="B21" s="46" t="s">
        <v>97</v>
      </c>
      <c r="C21" s="40" t="s">
        <v>71</v>
      </c>
      <c r="D21" s="39" t="s">
        <v>5</v>
      </c>
      <c r="E21" s="48">
        <v>354</v>
      </c>
      <c r="F21" s="48">
        <v>180</v>
      </c>
      <c r="G21" s="75" t="s">
        <v>3</v>
      </c>
      <c r="H21" s="75" t="s">
        <v>18</v>
      </c>
      <c r="I21" s="40" t="s">
        <v>112</v>
      </c>
      <c r="J21" s="57">
        <f>IF(G21="No Change","N/A",IF(G21="New Tag Required",Lookup!F:F,IF(G21="Remove Old Tag",Lookup!F:F,IF(G21="N/A","N/A",""))))</f>
        <v>0</v>
      </c>
      <c r="K21" s="62"/>
      <c r="L21" s="40"/>
      <c r="M21" s="57" t="str">
        <f>IF(H21="No Change","N/A",IF(H21="New Tag Required",Lookup!F:F,IF(H21="Remove Old Sign",Lookup!F:F,IF(H21="N/A","N/A",""))))</f>
        <v/>
      </c>
      <c r="N21" s="62"/>
      <c r="O21" s="40"/>
    </row>
    <row r="22" spans="1:15" s="39" customFormat="1" ht="15" customHeight="1" x14ac:dyDescent="0.25">
      <c r="A22" s="61" t="s">
        <v>85</v>
      </c>
      <c r="B22" s="46" t="s">
        <v>97</v>
      </c>
      <c r="C22" s="40" t="s">
        <v>24</v>
      </c>
      <c r="D22" s="39" t="s">
        <v>5</v>
      </c>
      <c r="E22" s="48">
        <v>0</v>
      </c>
      <c r="F22" s="48">
        <v>15</v>
      </c>
      <c r="G22" s="75" t="s">
        <v>3</v>
      </c>
      <c r="H22" s="75" t="s">
        <v>18</v>
      </c>
      <c r="I22" s="40" t="s">
        <v>108</v>
      </c>
      <c r="J22" s="57">
        <f>IF(G22="No Change","N/A",IF(G22="New Tag Required",Lookup!F:F,IF(G22="Remove Old Tag",Lookup!F:F,IF(G22="N/A","N/A",""))))</f>
        <v>0</v>
      </c>
      <c r="K22" s="62"/>
      <c r="L22" s="40"/>
      <c r="M22" s="57" t="str">
        <f>IF(H22="No Change","N/A",IF(H22="New Tag Required",Lookup!F:F,IF(H22="Remove Old Sign",Lookup!F:F,IF(H22="N/A","N/A",""))))</f>
        <v/>
      </c>
      <c r="N22" s="62"/>
      <c r="O22" s="40"/>
    </row>
    <row r="23" spans="1:15" s="39" customFormat="1" ht="15" customHeight="1" x14ac:dyDescent="0.25">
      <c r="A23" s="61" t="s">
        <v>87</v>
      </c>
      <c r="B23" s="46" t="s">
        <v>97</v>
      </c>
      <c r="C23" s="40" t="s">
        <v>71</v>
      </c>
      <c r="D23" s="39" t="s">
        <v>5</v>
      </c>
      <c r="E23" s="48">
        <v>344</v>
      </c>
      <c r="F23" s="49">
        <v>156</v>
      </c>
      <c r="G23" s="75" t="s">
        <v>3</v>
      </c>
      <c r="H23" s="75" t="s">
        <v>18</v>
      </c>
      <c r="I23" s="40" t="s">
        <v>113</v>
      </c>
      <c r="J23" s="57">
        <f>IF(G23="No Change","N/A",IF(G23="New Tag Required",Lookup!F:F,IF(G23="Remove Old Tag",Lookup!F:F,IF(G23="N/A","N/A",""))))</f>
        <v>0</v>
      </c>
      <c r="K23" s="62"/>
      <c r="L23" s="40"/>
      <c r="M23" s="57" t="str">
        <f>IF(H23="No Change","N/A",IF(H23="New Tag Required",Lookup!F:F,IF(H23="Remove Old Sign",Lookup!F:F,IF(H23="N/A","N/A",""))))</f>
        <v/>
      </c>
      <c r="N23" s="62"/>
      <c r="O23" s="40"/>
    </row>
    <row r="24" spans="1:15" s="39" customFormat="1" ht="15" customHeight="1" x14ac:dyDescent="0.25">
      <c r="A24" s="61" t="s">
        <v>88</v>
      </c>
      <c r="B24" s="46" t="s">
        <v>97</v>
      </c>
      <c r="C24" s="40" t="s">
        <v>24</v>
      </c>
      <c r="D24" s="39" t="s">
        <v>5</v>
      </c>
      <c r="E24" s="48">
        <v>0</v>
      </c>
      <c r="F24" s="48">
        <v>21</v>
      </c>
      <c r="G24" s="75" t="s">
        <v>3</v>
      </c>
      <c r="H24" s="75" t="s">
        <v>18</v>
      </c>
      <c r="I24" s="40" t="s">
        <v>110</v>
      </c>
      <c r="J24" s="57">
        <f>IF(G24="No Change","N/A",IF(G24="New Tag Required",Lookup!F:F,IF(G24="Remove Old Tag",Lookup!F:F,IF(G24="N/A","N/A",""))))</f>
        <v>0</v>
      </c>
      <c r="K24" s="62"/>
      <c r="L24" s="40"/>
      <c r="M24" s="57" t="str">
        <f>IF(H24="No Change","N/A",IF(H24="New Tag Required",Lookup!F:F,IF(H24="Remove Old Sign",Lookup!F:F,IF(H24="N/A","N/A",""))))</f>
        <v/>
      </c>
      <c r="N24" s="62"/>
      <c r="O24" s="40"/>
    </row>
    <row r="25" spans="1:15" s="39" customFormat="1" ht="15" customHeight="1" x14ac:dyDescent="0.25">
      <c r="A25" s="61" t="s">
        <v>89</v>
      </c>
      <c r="B25" s="46" t="s">
        <v>97</v>
      </c>
      <c r="C25" s="40" t="s">
        <v>24</v>
      </c>
      <c r="D25" s="39" t="s">
        <v>5</v>
      </c>
      <c r="E25" s="48">
        <v>0</v>
      </c>
      <c r="F25" s="48">
        <v>30</v>
      </c>
      <c r="G25" s="75" t="s">
        <v>3</v>
      </c>
      <c r="H25" s="75" t="s">
        <v>18</v>
      </c>
      <c r="I25" s="40" t="s">
        <v>110</v>
      </c>
      <c r="J25" s="57">
        <f>IF(G25="No Change","N/A",IF(G25="New Tag Required",Lookup!F:F,IF(G25="Remove Old Tag",Lookup!F:F,IF(G25="N/A","N/A",""))))</f>
        <v>0</v>
      </c>
      <c r="K25" s="63"/>
      <c r="M25" s="57" t="str">
        <f>IF(H25="No Change","N/A",IF(H25="New Tag Required",Lookup!F:F,IF(H25="Remove Old Sign",Lookup!F:F,IF(H25="N/A","N/A",""))))</f>
        <v/>
      </c>
      <c r="N25" s="62"/>
      <c r="O25" s="40"/>
    </row>
    <row r="26" spans="1:15" s="39" customFormat="1" ht="15" customHeight="1" x14ac:dyDescent="0.25">
      <c r="A26" s="61" t="s">
        <v>90</v>
      </c>
      <c r="B26" s="46" t="s">
        <v>97</v>
      </c>
      <c r="C26" s="40" t="s">
        <v>24</v>
      </c>
      <c r="D26" s="39" t="s">
        <v>5</v>
      </c>
      <c r="E26" s="48">
        <v>0</v>
      </c>
      <c r="F26" s="48">
        <v>30</v>
      </c>
      <c r="G26" s="75" t="s">
        <v>3</v>
      </c>
      <c r="H26" s="75" t="s">
        <v>18</v>
      </c>
      <c r="I26" s="40" t="s">
        <v>109</v>
      </c>
      <c r="J26" s="57">
        <f>IF(G26="No Change","N/A",IF(G26="New Tag Required",Lookup!F:F,IF(G26="Remove Old Tag",Lookup!F:F,IF(G26="N/A","N/A",""))))</f>
        <v>0</v>
      </c>
      <c r="K26" s="63"/>
      <c r="M26" s="57" t="str">
        <f>IF(H26="No Change","N/A",IF(H26="New Tag Required",Lookup!F:F,IF(H26="Remove Old Sign",Lookup!F:F,IF(H26="N/A","N/A",""))))</f>
        <v/>
      </c>
      <c r="N26" s="62"/>
      <c r="O26" s="40"/>
    </row>
    <row r="27" spans="1:15" s="39" customFormat="1" ht="15" customHeight="1" x14ac:dyDescent="0.25">
      <c r="A27" s="61" t="s">
        <v>91</v>
      </c>
      <c r="B27" s="46" t="s">
        <v>97</v>
      </c>
      <c r="C27" s="40" t="s">
        <v>24</v>
      </c>
      <c r="D27" s="39" t="s">
        <v>5</v>
      </c>
      <c r="E27" s="48">
        <v>0</v>
      </c>
      <c r="F27" s="48">
        <v>154</v>
      </c>
      <c r="G27" s="75" t="s">
        <v>3</v>
      </c>
      <c r="H27" s="75" t="s">
        <v>18</v>
      </c>
      <c r="I27" s="40" t="s">
        <v>111</v>
      </c>
      <c r="J27" s="57">
        <f>IF(G27="No Change","N/A",IF(G27="New Tag Required",Lookup!F:F,IF(G27="Remove Old Tag",Lookup!F:F,IF(G27="N/A","N/A",""))))</f>
        <v>0</v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39" customFormat="1" ht="15" customHeight="1" x14ac:dyDescent="0.25">
      <c r="A28" s="61" t="s">
        <v>92</v>
      </c>
      <c r="B28" s="46" t="s">
        <v>97</v>
      </c>
      <c r="C28" s="40" t="s">
        <v>24</v>
      </c>
      <c r="D28" s="39" t="s">
        <v>5</v>
      </c>
      <c r="E28" s="48">
        <v>0</v>
      </c>
      <c r="F28" s="48">
        <v>32</v>
      </c>
      <c r="G28" s="75" t="s">
        <v>3</v>
      </c>
      <c r="H28" s="75" t="s">
        <v>18</v>
      </c>
      <c r="I28" s="40" t="s">
        <v>114</v>
      </c>
      <c r="J28" s="57">
        <f>IF(G28="No Change","N/A",IF(G28="New Tag Required",Lookup!F:F,IF(G28="Remove Old Tag",Lookup!F:F,IF(G28="N/A","N/A",""))))</f>
        <v>0</v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39" customFormat="1" ht="15" customHeight="1" x14ac:dyDescent="0.25">
      <c r="A29" s="61" t="s">
        <v>93</v>
      </c>
      <c r="B29" s="46" t="s">
        <v>97</v>
      </c>
      <c r="C29" s="40" t="s">
        <v>24</v>
      </c>
      <c r="D29" s="39" t="s">
        <v>5</v>
      </c>
      <c r="E29" s="48">
        <v>0</v>
      </c>
      <c r="F29" s="48">
        <v>32</v>
      </c>
      <c r="G29" s="75" t="s">
        <v>3</v>
      </c>
      <c r="H29" s="75" t="s">
        <v>18</v>
      </c>
      <c r="I29" s="40" t="s">
        <v>114</v>
      </c>
      <c r="J29" s="57">
        <f>IF(G29="No Change","N/A",IF(G29="New Tag Required",Lookup!F:F,IF(G29="Remove Old Tag",Lookup!F:F,IF(G29="N/A","N/A",""))))</f>
        <v>0</v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s="39" customFormat="1" ht="15" customHeight="1" x14ac:dyDescent="0.25">
      <c r="A30" s="61" t="s">
        <v>94</v>
      </c>
      <c r="B30" s="46" t="s">
        <v>97</v>
      </c>
      <c r="C30" s="40" t="s">
        <v>24</v>
      </c>
      <c r="D30" s="39" t="s">
        <v>5</v>
      </c>
      <c r="E30" s="48">
        <v>0</v>
      </c>
      <c r="F30" s="48">
        <v>32</v>
      </c>
      <c r="G30" s="75" t="s">
        <v>3</v>
      </c>
      <c r="H30" s="75" t="s">
        <v>18</v>
      </c>
      <c r="I30" s="40" t="s">
        <v>114</v>
      </c>
      <c r="J30" s="57">
        <f>IF(G30="No Change","N/A",IF(G30="New Tag Required",Lookup!F:F,IF(G30="Remove Old Tag",Lookup!F:F,IF(G30="N/A","N/A",""))))</f>
        <v>0</v>
      </c>
      <c r="K30" s="63"/>
      <c r="M30" s="57" t="str">
        <f>IF(H30="No Change","N/A",IF(H30="New Tag Required",Lookup!F:F,IF(H30="Remove Old Sign",Lookup!F:F,IF(H30="N/A","N/A",""))))</f>
        <v/>
      </c>
      <c r="N30" s="63"/>
    </row>
    <row r="31" spans="1:15" s="39" customFormat="1" ht="15" customHeight="1" x14ac:dyDescent="0.25">
      <c r="A31" s="47" t="s">
        <v>95</v>
      </c>
      <c r="B31" s="46" t="s">
        <v>97</v>
      </c>
      <c r="C31" s="40" t="s">
        <v>24</v>
      </c>
      <c r="D31" s="39" t="s">
        <v>5</v>
      </c>
      <c r="E31" s="48">
        <v>0</v>
      </c>
      <c r="F31" s="48">
        <v>488</v>
      </c>
      <c r="G31" s="75" t="s">
        <v>3</v>
      </c>
      <c r="H31" s="75" t="s">
        <v>18</v>
      </c>
      <c r="I31" s="40" t="s">
        <v>115</v>
      </c>
      <c r="J31" s="57">
        <f>IF(G31="No Change","N/A",IF(G31="New Tag Required",Lookup!F:F,IF(G31="Remove Old Tag",Lookup!F:F,IF(G31="N/A","N/A",""))))</f>
        <v>0</v>
      </c>
      <c r="K31" s="63"/>
      <c r="M31" s="57" t="str">
        <f>IF(H31="No Change","N/A",IF(H31="New Tag Required",Lookup!F:F,IF(H31="Remove Old Sign",Lookup!F:F,IF(H31="N/A","N/A",""))))</f>
        <v/>
      </c>
      <c r="N31" s="63"/>
    </row>
    <row r="32" spans="1:15" ht="15" customHeight="1" x14ac:dyDescent="0.25">
      <c r="A32" s="47" t="s">
        <v>96</v>
      </c>
      <c r="B32" s="46" t="s">
        <v>97</v>
      </c>
      <c r="C32" s="11" t="s">
        <v>24</v>
      </c>
      <c r="D32" s="14" t="s">
        <v>5</v>
      </c>
      <c r="E32" s="28">
        <v>0</v>
      </c>
      <c r="F32" s="28">
        <v>41</v>
      </c>
      <c r="G32" s="75" t="s">
        <v>3</v>
      </c>
      <c r="H32" s="75" t="s">
        <v>18</v>
      </c>
      <c r="I32" s="40" t="s">
        <v>114</v>
      </c>
      <c r="J32" s="10">
        <f>IF(G32="No Change","N/A",IF(G32="New Tag Required",Lookup!F:F,IF(G32="Remove Old Tag",Lookup!F:F,IF(G32="N/A","N/A",""))))</f>
        <v>0</v>
      </c>
      <c r="K32" s="30"/>
      <c r="M32" s="10" t="str">
        <f>IF(H32="No Change","N/A",IF(H32="New Tag Required",Lookup!F:F,IF(H32="Remove Old Sign",Lookup!F:F,IF(H32="N/A","N/A",""))))</f>
        <v/>
      </c>
      <c r="N32" s="30"/>
    </row>
    <row r="33" spans="1:14" ht="15" customHeight="1" x14ac:dyDescent="0.25">
      <c r="A33" s="98" t="s">
        <v>149</v>
      </c>
      <c r="B33" s="46" t="s">
        <v>97</v>
      </c>
      <c r="C33" s="11" t="s">
        <v>71</v>
      </c>
      <c r="D33" s="39" t="s">
        <v>5</v>
      </c>
      <c r="E33" s="14">
        <v>2704</v>
      </c>
      <c r="F33" s="14">
        <v>2703</v>
      </c>
      <c r="G33" s="75" t="s">
        <v>2</v>
      </c>
      <c r="H33" s="75" t="s">
        <v>2</v>
      </c>
      <c r="I33" s="40"/>
      <c r="J33" s="10"/>
      <c r="K33" s="30"/>
      <c r="M33" s="10"/>
      <c r="N33" s="30"/>
    </row>
    <row r="34" spans="1:14" ht="15" customHeight="1" x14ac:dyDescent="0.25">
      <c r="A34" s="98" t="s">
        <v>150</v>
      </c>
      <c r="B34" s="46" t="s">
        <v>97</v>
      </c>
      <c r="C34" s="11" t="s">
        <v>71</v>
      </c>
      <c r="D34" s="14" t="s">
        <v>5</v>
      </c>
      <c r="E34" s="14">
        <v>202</v>
      </c>
      <c r="F34" s="14">
        <v>201</v>
      </c>
      <c r="G34" s="75" t="s">
        <v>2</v>
      </c>
      <c r="H34" s="75" t="s">
        <v>2</v>
      </c>
      <c r="I34" s="40"/>
      <c r="J34" s="10"/>
      <c r="K34" s="30"/>
      <c r="M34" s="10"/>
      <c r="N34" s="30"/>
    </row>
    <row r="35" spans="1:14" ht="15" customHeight="1" x14ac:dyDescent="0.25">
      <c r="A35" s="98" t="s">
        <v>151</v>
      </c>
      <c r="B35" s="46" t="s">
        <v>97</v>
      </c>
      <c r="C35" s="11" t="s">
        <v>71</v>
      </c>
      <c r="D35" s="39" t="s">
        <v>5</v>
      </c>
      <c r="E35" s="14">
        <v>83</v>
      </c>
      <c r="F35" s="14">
        <v>84</v>
      </c>
      <c r="G35" s="75" t="s">
        <v>2</v>
      </c>
      <c r="H35" s="75" t="s">
        <v>2</v>
      </c>
      <c r="I35" s="40"/>
      <c r="J35" s="10"/>
      <c r="K35" s="30"/>
      <c r="M35" s="10"/>
      <c r="N35" s="30"/>
    </row>
    <row r="36" spans="1:14" ht="15" customHeight="1" x14ac:dyDescent="0.25">
      <c r="A36" s="98" t="s">
        <v>152</v>
      </c>
      <c r="B36" s="46" t="s">
        <v>97</v>
      </c>
      <c r="C36" s="11" t="s">
        <v>71</v>
      </c>
      <c r="D36" s="14" t="s">
        <v>5</v>
      </c>
      <c r="E36" s="14">
        <v>89</v>
      </c>
      <c r="F36" s="14">
        <v>89</v>
      </c>
      <c r="G36" s="75" t="s">
        <v>2</v>
      </c>
      <c r="H36" s="75" t="s">
        <v>2</v>
      </c>
      <c r="I36" s="40"/>
      <c r="J36" s="10"/>
      <c r="K36" s="30"/>
      <c r="M36" s="10"/>
      <c r="N36" s="30"/>
    </row>
    <row r="37" spans="1:14" ht="15" customHeight="1" x14ac:dyDescent="0.25">
      <c r="A37" s="98" t="s">
        <v>153</v>
      </c>
      <c r="B37" s="46" t="s">
        <v>97</v>
      </c>
      <c r="C37" s="11" t="s">
        <v>71</v>
      </c>
      <c r="D37" s="39" t="s">
        <v>5</v>
      </c>
      <c r="E37" s="14">
        <v>140</v>
      </c>
      <c r="F37" s="14">
        <v>139</v>
      </c>
      <c r="G37" s="75" t="s">
        <v>2</v>
      </c>
      <c r="H37" s="75" t="s">
        <v>2</v>
      </c>
      <c r="I37" s="40"/>
      <c r="J37" s="10"/>
      <c r="K37" s="30"/>
      <c r="M37" s="10"/>
      <c r="N37" s="30"/>
    </row>
    <row r="38" spans="1:14" ht="15" customHeight="1" x14ac:dyDescent="0.25">
      <c r="A38" s="98" t="s">
        <v>154</v>
      </c>
      <c r="B38" s="46" t="s">
        <v>97</v>
      </c>
      <c r="C38" s="11" t="s">
        <v>71</v>
      </c>
      <c r="D38" s="14" t="s">
        <v>5</v>
      </c>
      <c r="E38" s="14">
        <v>72</v>
      </c>
      <c r="F38" s="14">
        <v>71</v>
      </c>
      <c r="G38" s="75" t="s">
        <v>2</v>
      </c>
      <c r="H38" s="75" t="s">
        <v>2</v>
      </c>
      <c r="I38" s="40"/>
      <c r="J38" s="10"/>
      <c r="K38" s="30"/>
      <c r="M38" s="10"/>
      <c r="N38" s="30"/>
    </row>
    <row r="39" spans="1:14" ht="15" customHeight="1" x14ac:dyDescent="0.25">
      <c r="A39" s="98" t="s">
        <v>155</v>
      </c>
      <c r="B39" s="46" t="s">
        <v>97</v>
      </c>
      <c r="C39" s="11" t="s">
        <v>71</v>
      </c>
      <c r="D39" s="39" t="s">
        <v>5</v>
      </c>
      <c r="E39" s="14">
        <v>50</v>
      </c>
      <c r="F39" s="14">
        <v>49</v>
      </c>
      <c r="G39" s="75" t="s">
        <v>2</v>
      </c>
      <c r="H39" s="75" t="s">
        <v>2</v>
      </c>
      <c r="I39" s="40"/>
      <c r="J39" s="10"/>
      <c r="K39" s="30"/>
      <c r="M39" s="10"/>
      <c r="N39" s="30"/>
    </row>
    <row r="40" spans="1:14" ht="15" customHeight="1" x14ac:dyDescent="0.25">
      <c r="A40" s="98" t="s">
        <v>156</v>
      </c>
      <c r="B40" s="46" t="s">
        <v>97</v>
      </c>
      <c r="C40" s="11" t="s">
        <v>24</v>
      </c>
      <c r="D40" s="14" t="s">
        <v>5</v>
      </c>
      <c r="E40" s="28">
        <v>0</v>
      </c>
      <c r="F40" s="14">
        <v>51</v>
      </c>
      <c r="G40" s="75" t="s">
        <v>3</v>
      </c>
      <c r="H40" s="75" t="s">
        <v>18</v>
      </c>
      <c r="I40" s="40"/>
      <c r="J40" s="10"/>
      <c r="K40" s="30"/>
      <c r="M40" s="10"/>
      <c r="N40" s="30"/>
    </row>
    <row r="41" spans="1:14" ht="15" customHeight="1" x14ac:dyDescent="0.25">
      <c r="A41" s="98" t="s">
        <v>157</v>
      </c>
      <c r="B41" s="46" t="s">
        <v>97</v>
      </c>
      <c r="C41" s="11" t="s">
        <v>24</v>
      </c>
      <c r="D41" s="39" t="s">
        <v>5</v>
      </c>
      <c r="E41" s="28">
        <v>0</v>
      </c>
      <c r="F41" s="14">
        <v>9</v>
      </c>
      <c r="G41" s="75" t="s">
        <v>3</v>
      </c>
      <c r="H41" s="75" t="s">
        <v>18</v>
      </c>
      <c r="I41" s="40"/>
      <c r="J41" s="10"/>
      <c r="K41" s="30"/>
      <c r="M41" s="10"/>
      <c r="N41" s="30"/>
    </row>
    <row r="42" spans="1:14" ht="15" customHeight="1" x14ac:dyDescent="0.25">
      <c r="A42" s="98" t="s">
        <v>158</v>
      </c>
      <c r="B42" s="46" t="s">
        <v>97</v>
      </c>
      <c r="C42" s="11" t="s">
        <v>24</v>
      </c>
      <c r="D42" s="14" t="s">
        <v>5</v>
      </c>
      <c r="E42" s="28">
        <v>0</v>
      </c>
      <c r="F42" s="14">
        <v>28</v>
      </c>
      <c r="G42" s="75" t="s">
        <v>3</v>
      </c>
      <c r="H42" s="75" t="s">
        <v>18</v>
      </c>
      <c r="J42" s="10"/>
      <c r="K42" s="30"/>
      <c r="M42" s="10"/>
      <c r="N42" s="30"/>
    </row>
    <row r="43" spans="1:14" ht="15" customHeight="1" x14ac:dyDescent="0.25">
      <c r="A43" s="14" t="s">
        <v>159</v>
      </c>
      <c r="B43" s="24" t="s">
        <v>97</v>
      </c>
      <c r="C43" s="11" t="s">
        <v>51</v>
      </c>
      <c r="D43" s="14" t="s">
        <v>5</v>
      </c>
      <c r="E43" s="14">
        <v>313</v>
      </c>
      <c r="F43" s="28">
        <v>0</v>
      </c>
      <c r="G43" s="75" t="s">
        <v>53</v>
      </c>
      <c r="H43" s="75" t="s">
        <v>54</v>
      </c>
      <c r="J43" s="10">
        <f>IF(G43="No Change","N/A",IF(G43="New Tag Required",Lookup!F:F,IF(G43="Remove Old Tag",Lookup!F:F,IF(G43="N/A","N/A",""))))</f>
        <v>0</v>
      </c>
      <c r="K43" s="30"/>
      <c r="M43" s="10">
        <f>IF(H43="No Change","N/A",IF(H43="New Tag Required",Lookup!F:F,IF(H43="Remove Old Sign",Lookup!F:F,IF(H43="N/A","N/A",""))))</f>
        <v>0</v>
      </c>
      <c r="N43" s="30"/>
    </row>
    <row r="44" spans="1:14" ht="15" customHeight="1" x14ac:dyDescent="0.25">
      <c r="A44" s="14" t="s">
        <v>160</v>
      </c>
      <c r="B44" s="24" t="s">
        <v>97</v>
      </c>
      <c r="C44" s="11" t="s">
        <v>51</v>
      </c>
      <c r="D44" s="14" t="s">
        <v>5</v>
      </c>
      <c r="E44" s="14">
        <v>267</v>
      </c>
      <c r="F44" s="28">
        <v>0</v>
      </c>
      <c r="G44" s="75" t="s">
        <v>53</v>
      </c>
      <c r="H44" s="75" t="s">
        <v>54</v>
      </c>
      <c r="J44" s="10">
        <f>IF(G44="No Change","N/A",IF(G44="New Tag Required",Lookup!F:F,IF(G44="Remove Old Tag",Lookup!F:F,IF(G44="N/A","N/A",""))))</f>
        <v>0</v>
      </c>
      <c r="K44" s="30"/>
      <c r="M44" s="10">
        <f>IF(H44="No Change","N/A",IF(H44="New Tag Required",Lookup!F:F,IF(H44="Remove Old Sign",Lookup!F:F,IF(H44="N/A","N/A",""))))</f>
        <v>0</v>
      </c>
      <c r="N44" s="30"/>
    </row>
    <row r="45" spans="1:14" ht="15" customHeight="1" x14ac:dyDescent="0.25">
      <c r="A45" s="98" t="s">
        <v>161</v>
      </c>
      <c r="B45" s="24" t="s">
        <v>97</v>
      </c>
      <c r="C45" s="11" t="s">
        <v>71</v>
      </c>
      <c r="D45" s="14" t="s">
        <v>5</v>
      </c>
      <c r="E45" s="14">
        <v>231</v>
      </c>
      <c r="F45" s="14">
        <v>230</v>
      </c>
      <c r="G45" s="75" t="s">
        <v>2</v>
      </c>
      <c r="H45" s="75" t="s">
        <v>2</v>
      </c>
      <c r="J45" s="10"/>
      <c r="K45" s="30"/>
      <c r="M45" s="10"/>
      <c r="N45" s="30"/>
    </row>
    <row r="46" spans="1:14" ht="15" customHeight="1" x14ac:dyDescent="0.25">
      <c r="A46" s="98" t="s">
        <v>162</v>
      </c>
      <c r="B46" s="24" t="s">
        <v>97</v>
      </c>
      <c r="C46" s="11" t="s">
        <v>71</v>
      </c>
      <c r="D46" s="14" t="s">
        <v>5</v>
      </c>
      <c r="E46" s="14">
        <v>162</v>
      </c>
      <c r="F46" s="14">
        <v>164</v>
      </c>
      <c r="G46" s="75" t="s">
        <v>2</v>
      </c>
      <c r="H46" s="75" t="s">
        <v>2</v>
      </c>
      <c r="J46" s="10"/>
      <c r="K46" s="30"/>
      <c r="M46" s="10"/>
      <c r="N46" s="30"/>
    </row>
    <row r="47" spans="1:14" ht="15" customHeight="1" x14ac:dyDescent="0.25">
      <c r="A47" s="98" t="s">
        <v>163</v>
      </c>
      <c r="B47" s="24" t="s">
        <v>97</v>
      </c>
      <c r="C47" s="11" t="s">
        <v>71</v>
      </c>
      <c r="D47" s="14" t="s">
        <v>5</v>
      </c>
      <c r="E47" s="14">
        <v>610</v>
      </c>
      <c r="F47" s="14">
        <v>613</v>
      </c>
      <c r="G47" s="75" t="s">
        <v>2</v>
      </c>
      <c r="H47" s="75" t="s">
        <v>2</v>
      </c>
      <c r="J47" s="10"/>
      <c r="K47" s="30"/>
      <c r="M47" s="10"/>
      <c r="N47" s="30"/>
    </row>
    <row r="48" spans="1:14" ht="15" customHeight="1" x14ac:dyDescent="0.25">
      <c r="A48" s="98" t="s">
        <v>164</v>
      </c>
      <c r="B48" s="24" t="s">
        <v>97</v>
      </c>
      <c r="C48" s="11" t="s">
        <v>71</v>
      </c>
      <c r="D48" s="14" t="s">
        <v>5</v>
      </c>
      <c r="E48" s="14">
        <v>646</v>
      </c>
      <c r="F48" s="14">
        <v>645</v>
      </c>
      <c r="G48" s="75" t="s">
        <v>2</v>
      </c>
      <c r="H48" s="75" t="s">
        <v>2</v>
      </c>
      <c r="J48" s="10"/>
      <c r="K48" s="30"/>
      <c r="M48" s="10"/>
      <c r="N48" s="30"/>
    </row>
    <row r="49" spans="1:14" ht="15" customHeight="1" x14ac:dyDescent="0.25">
      <c r="A49" s="98" t="s">
        <v>165</v>
      </c>
      <c r="B49" s="24" t="s">
        <v>97</v>
      </c>
      <c r="C49" s="11" t="s">
        <v>71</v>
      </c>
      <c r="D49" s="14" t="s">
        <v>5</v>
      </c>
      <c r="E49" s="14">
        <v>617</v>
      </c>
      <c r="F49" s="14">
        <v>616</v>
      </c>
      <c r="G49" s="75" t="s">
        <v>2</v>
      </c>
      <c r="H49" s="75" t="s">
        <v>2</v>
      </c>
      <c r="J49" s="10"/>
      <c r="K49" s="30"/>
      <c r="M49" s="10"/>
      <c r="N49" s="30"/>
    </row>
    <row r="50" spans="1:14" ht="15" customHeight="1" x14ac:dyDescent="0.25">
      <c r="A50" s="98" t="s">
        <v>166</v>
      </c>
      <c r="B50" s="24" t="s">
        <v>97</v>
      </c>
      <c r="C50" s="11" t="s">
        <v>71</v>
      </c>
      <c r="D50" s="14" t="s">
        <v>5</v>
      </c>
      <c r="E50" s="14">
        <v>701</v>
      </c>
      <c r="F50" s="14">
        <v>701</v>
      </c>
      <c r="G50" s="75" t="s">
        <v>2</v>
      </c>
      <c r="H50" s="75" t="s">
        <v>2</v>
      </c>
      <c r="J50" s="10"/>
      <c r="K50" s="30"/>
      <c r="M50" s="10"/>
      <c r="N50" s="30"/>
    </row>
    <row r="51" spans="1:14" ht="15" customHeight="1" x14ac:dyDescent="0.25">
      <c r="A51" s="98" t="s">
        <v>167</v>
      </c>
      <c r="B51" s="24" t="s">
        <v>97</v>
      </c>
      <c r="C51" s="11" t="s">
        <v>71</v>
      </c>
      <c r="D51" s="14" t="s">
        <v>5</v>
      </c>
      <c r="E51" s="14">
        <v>371</v>
      </c>
      <c r="F51" s="14">
        <v>368</v>
      </c>
      <c r="G51" s="75" t="s">
        <v>2</v>
      </c>
      <c r="H51" s="75" t="s">
        <v>2</v>
      </c>
      <c r="J51" s="10"/>
      <c r="K51" s="30"/>
      <c r="M51" s="10"/>
      <c r="N51" s="30"/>
    </row>
    <row r="52" spans="1:14" ht="15" customHeight="1" x14ac:dyDescent="0.25">
      <c r="A52" s="98" t="s">
        <v>168</v>
      </c>
      <c r="B52" s="24" t="s">
        <v>97</v>
      </c>
      <c r="C52" s="11" t="s">
        <v>71</v>
      </c>
      <c r="D52" s="14" t="s">
        <v>5</v>
      </c>
      <c r="E52" s="14">
        <v>287</v>
      </c>
      <c r="F52" s="14">
        <v>277</v>
      </c>
      <c r="G52" s="75" t="s">
        <v>2</v>
      </c>
      <c r="H52" s="75" t="s">
        <v>2</v>
      </c>
      <c r="J52" s="10"/>
      <c r="K52" s="30"/>
      <c r="M52" s="10"/>
      <c r="N52" s="30"/>
    </row>
    <row r="53" spans="1:14" ht="15" customHeight="1" x14ac:dyDescent="0.25">
      <c r="A53" s="98" t="s">
        <v>169</v>
      </c>
      <c r="B53" s="24" t="s">
        <v>97</v>
      </c>
      <c r="C53" s="11" t="s">
        <v>71</v>
      </c>
      <c r="D53" s="14" t="s">
        <v>5</v>
      </c>
      <c r="E53" s="14">
        <v>10565</v>
      </c>
      <c r="F53" s="14">
        <v>10575</v>
      </c>
      <c r="G53" s="75" t="s">
        <v>2</v>
      </c>
      <c r="H53" s="75" t="s">
        <v>2</v>
      </c>
      <c r="J53" s="10"/>
      <c r="K53" s="30"/>
      <c r="M53" s="10"/>
      <c r="N53" s="30"/>
    </row>
    <row r="54" spans="1:14" ht="15" customHeight="1" x14ac:dyDescent="0.25">
      <c r="A54" s="98" t="s">
        <v>170</v>
      </c>
      <c r="B54" s="24" t="s">
        <v>97</v>
      </c>
      <c r="C54" s="11" t="s">
        <v>71</v>
      </c>
      <c r="D54" s="14" t="s">
        <v>5</v>
      </c>
      <c r="E54" s="14">
        <v>342</v>
      </c>
      <c r="F54" s="14">
        <v>337</v>
      </c>
      <c r="G54" s="75" t="s">
        <v>2</v>
      </c>
      <c r="H54" s="75" t="s">
        <v>2</v>
      </c>
      <c r="J54" s="10"/>
      <c r="K54" s="30"/>
      <c r="M54" s="10"/>
      <c r="N54" s="30"/>
    </row>
    <row r="55" spans="1:14" ht="15" customHeight="1" x14ac:dyDescent="0.25">
      <c r="A55" s="98" t="s">
        <v>171</v>
      </c>
      <c r="B55" s="24" t="s">
        <v>97</v>
      </c>
      <c r="C55" s="11" t="s">
        <v>71</v>
      </c>
      <c r="D55" s="14" t="s">
        <v>5</v>
      </c>
      <c r="E55" s="14">
        <v>194</v>
      </c>
      <c r="F55" s="14">
        <v>193</v>
      </c>
      <c r="G55" s="75" t="s">
        <v>2</v>
      </c>
      <c r="H55" s="75" t="s">
        <v>2</v>
      </c>
      <c r="J55" s="10"/>
      <c r="K55" s="30"/>
      <c r="M55" s="10"/>
      <c r="N55" s="30"/>
    </row>
    <row r="56" spans="1:14" ht="15" customHeight="1" x14ac:dyDescent="0.25">
      <c r="A56" s="98" t="s">
        <v>172</v>
      </c>
      <c r="B56" s="24" t="s">
        <v>97</v>
      </c>
      <c r="C56" s="11" t="s">
        <v>71</v>
      </c>
      <c r="D56" s="14" t="s">
        <v>5</v>
      </c>
      <c r="E56" s="14">
        <v>236</v>
      </c>
      <c r="F56" s="14">
        <v>234</v>
      </c>
      <c r="G56" s="75" t="s">
        <v>2</v>
      </c>
      <c r="H56" s="75" t="s">
        <v>2</v>
      </c>
      <c r="J56" s="10"/>
      <c r="K56" s="30"/>
      <c r="M56" s="10"/>
      <c r="N56" s="30"/>
    </row>
    <row r="57" spans="1:14" ht="15" customHeight="1" x14ac:dyDescent="0.25">
      <c r="A57" s="98" t="s">
        <v>173</v>
      </c>
      <c r="B57" s="24" t="s">
        <v>97</v>
      </c>
      <c r="C57" s="11" t="s">
        <v>71</v>
      </c>
      <c r="D57" s="14" t="s">
        <v>5</v>
      </c>
      <c r="E57" s="14">
        <v>92</v>
      </c>
      <c r="F57" s="14">
        <v>93</v>
      </c>
      <c r="G57" s="75" t="s">
        <v>2</v>
      </c>
      <c r="H57" s="75" t="s">
        <v>2</v>
      </c>
      <c r="J57" s="10"/>
      <c r="K57" s="30"/>
      <c r="M57" s="10"/>
      <c r="N57" s="30"/>
    </row>
    <row r="58" spans="1:14" ht="15" customHeight="1" x14ac:dyDescent="0.25">
      <c r="A58" s="98" t="s">
        <v>174</v>
      </c>
      <c r="B58" s="24" t="s">
        <v>97</v>
      </c>
      <c r="C58" s="11" t="s">
        <v>71</v>
      </c>
      <c r="D58" s="14" t="s">
        <v>5</v>
      </c>
      <c r="E58" s="14">
        <v>77</v>
      </c>
      <c r="F58" s="14">
        <v>76</v>
      </c>
      <c r="G58" s="75" t="s">
        <v>2</v>
      </c>
      <c r="H58" s="75" t="s">
        <v>2</v>
      </c>
      <c r="J58" s="10"/>
      <c r="K58" s="30"/>
      <c r="M58" s="10"/>
      <c r="N58" s="30"/>
    </row>
    <row r="59" spans="1:14" ht="15" customHeight="1" x14ac:dyDescent="0.25">
      <c r="A59" s="98" t="s">
        <v>175</v>
      </c>
      <c r="B59" s="24" t="s">
        <v>97</v>
      </c>
      <c r="C59" s="11" t="s">
        <v>71</v>
      </c>
      <c r="D59" s="14" t="s">
        <v>5</v>
      </c>
      <c r="E59" s="14">
        <v>861</v>
      </c>
      <c r="F59" s="14">
        <v>860</v>
      </c>
      <c r="G59" s="75" t="s">
        <v>2</v>
      </c>
      <c r="H59" s="75" t="s">
        <v>2</v>
      </c>
      <c r="J59" s="10"/>
      <c r="K59" s="30"/>
      <c r="M59" s="10"/>
      <c r="N59" s="30"/>
    </row>
    <row r="60" spans="1:14" ht="15" customHeight="1" x14ac:dyDescent="0.25">
      <c r="A60" s="98" t="s">
        <v>176</v>
      </c>
      <c r="B60" s="24" t="s">
        <v>97</v>
      </c>
      <c r="C60" s="11" t="s">
        <v>71</v>
      </c>
      <c r="D60" s="14" t="s">
        <v>5</v>
      </c>
      <c r="E60" s="14">
        <v>172</v>
      </c>
      <c r="F60" s="14">
        <v>171</v>
      </c>
      <c r="G60" s="75" t="s">
        <v>2</v>
      </c>
      <c r="H60" s="75" t="s">
        <v>2</v>
      </c>
      <c r="J60" s="10"/>
      <c r="K60" s="30"/>
      <c r="M60" s="10"/>
      <c r="N60" s="30"/>
    </row>
    <row r="61" spans="1:14" ht="15" customHeight="1" x14ac:dyDescent="0.25">
      <c r="A61" s="98" t="s">
        <v>177</v>
      </c>
      <c r="B61" s="24" t="s">
        <v>97</v>
      </c>
      <c r="C61" s="11" t="s">
        <v>71</v>
      </c>
      <c r="D61" s="14" t="s">
        <v>5</v>
      </c>
      <c r="E61" s="14">
        <v>170</v>
      </c>
      <c r="F61" s="14">
        <v>169</v>
      </c>
      <c r="G61" s="75" t="s">
        <v>2</v>
      </c>
      <c r="H61" s="75" t="s">
        <v>2</v>
      </c>
      <c r="J61" s="10"/>
      <c r="K61" s="30"/>
      <c r="M61" s="10"/>
      <c r="N61" s="30"/>
    </row>
    <row r="62" spans="1:14" ht="15" customHeight="1" x14ac:dyDescent="0.25">
      <c r="A62" s="98" t="s">
        <v>178</v>
      </c>
      <c r="B62" s="24" t="s">
        <v>97</v>
      </c>
      <c r="C62" s="11" t="s">
        <v>71</v>
      </c>
      <c r="D62" s="14" t="s">
        <v>5</v>
      </c>
      <c r="E62" s="14">
        <v>180</v>
      </c>
      <c r="F62" s="14">
        <v>179</v>
      </c>
      <c r="G62" s="75" t="s">
        <v>2</v>
      </c>
      <c r="H62" s="75" t="s">
        <v>2</v>
      </c>
      <c r="J62" s="10"/>
      <c r="K62" s="30"/>
      <c r="M62" s="10"/>
      <c r="N62" s="30"/>
    </row>
    <row r="63" spans="1:14" ht="15" customHeight="1" x14ac:dyDescent="0.25">
      <c r="A63" s="98" t="s">
        <v>179</v>
      </c>
      <c r="B63" s="24" t="s">
        <v>97</v>
      </c>
      <c r="C63" s="11" t="s">
        <v>71</v>
      </c>
      <c r="D63" s="14" t="s">
        <v>5</v>
      </c>
      <c r="E63" s="14">
        <v>134</v>
      </c>
      <c r="F63" s="14">
        <v>133</v>
      </c>
      <c r="G63" s="75" t="s">
        <v>2</v>
      </c>
      <c r="H63" s="75" t="s">
        <v>2</v>
      </c>
      <c r="J63" s="10"/>
      <c r="K63" s="30"/>
      <c r="M63" s="10"/>
      <c r="N63" s="30"/>
    </row>
    <row r="64" spans="1:14" ht="15" customHeight="1" x14ac:dyDescent="0.25">
      <c r="A64" s="98" t="s">
        <v>180</v>
      </c>
      <c r="B64" s="24" t="s">
        <v>97</v>
      </c>
      <c r="C64" s="11" t="s">
        <v>71</v>
      </c>
      <c r="D64" s="14" t="s">
        <v>5</v>
      </c>
      <c r="E64" s="14">
        <v>66</v>
      </c>
      <c r="F64" s="14">
        <v>66</v>
      </c>
      <c r="G64" s="75" t="s">
        <v>2</v>
      </c>
      <c r="H64" s="75" t="s">
        <v>2</v>
      </c>
      <c r="J64" s="10"/>
      <c r="K64" s="30"/>
      <c r="M64" s="10"/>
      <c r="N64" s="30"/>
    </row>
    <row r="65" spans="1:14" ht="15" customHeight="1" x14ac:dyDescent="0.25">
      <c r="A65" s="98" t="s">
        <v>181</v>
      </c>
      <c r="B65" s="24" t="s">
        <v>97</v>
      </c>
      <c r="C65" s="11" t="s">
        <v>71</v>
      </c>
      <c r="D65" s="14" t="s">
        <v>5</v>
      </c>
      <c r="E65" s="14">
        <v>55</v>
      </c>
      <c r="F65" s="14">
        <v>54</v>
      </c>
      <c r="G65" s="75" t="s">
        <v>2</v>
      </c>
      <c r="H65" s="75" t="s">
        <v>2</v>
      </c>
      <c r="J65" s="10"/>
      <c r="K65" s="30"/>
      <c r="M65" s="10"/>
      <c r="N65" s="30"/>
    </row>
    <row r="66" spans="1:14" ht="15" customHeight="1" x14ac:dyDescent="0.25">
      <c r="A66" s="98" t="s">
        <v>182</v>
      </c>
      <c r="B66" s="24" t="s">
        <v>97</v>
      </c>
      <c r="C66" s="11" t="s">
        <v>71</v>
      </c>
      <c r="D66" s="14" t="s">
        <v>5</v>
      </c>
      <c r="E66" s="14">
        <v>762</v>
      </c>
      <c r="F66" s="14">
        <v>760</v>
      </c>
      <c r="G66" s="75" t="s">
        <v>2</v>
      </c>
      <c r="H66" s="75" t="s">
        <v>2</v>
      </c>
      <c r="J66" s="10"/>
      <c r="K66" s="30"/>
      <c r="M66" s="10"/>
      <c r="N66" s="30"/>
    </row>
    <row r="67" spans="1:14" ht="15" customHeight="1" x14ac:dyDescent="0.25">
      <c r="A67" s="98" t="s">
        <v>183</v>
      </c>
      <c r="B67" s="24" t="s">
        <v>97</v>
      </c>
      <c r="C67" s="11" t="s">
        <v>71</v>
      </c>
      <c r="D67" s="14" t="s">
        <v>5</v>
      </c>
      <c r="E67" s="14">
        <v>884</v>
      </c>
      <c r="F67" s="14">
        <v>886</v>
      </c>
      <c r="G67" s="75" t="s">
        <v>2</v>
      </c>
      <c r="H67" s="75" t="s">
        <v>2</v>
      </c>
      <c r="J67" s="10"/>
      <c r="K67" s="30"/>
      <c r="M67" s="10"/>
      <c r="N67" s="30"/>
    </row>
    <row r="68" spans="1:14" ht="15" customHeight="1" x14ac:dyDescent="0.25">
      <c r="A68" s="98" t="s">
        <v>184</v>
      </c>
      <c r="B68" s="24" t="s">
        <v>97</v>
      </c>
      <c r="C68" s="11" t="s">
        <v>71</v>
      </c>
      <c r="D68" s="14" t="s">
        <v>5</v>
      </c>
      <c r="E68" s="14">
        <v>567</v>
      </c>
      <c r="F68" s="14">
        <v>565</v>
      </c>
      <c r="G68" s="75" t="s">
        <v>2</v>
      </c>
      <c r="H68" s="75" t="s">
        <v>2</v>
      </c>
      <c r="J68" s="10"/>
      <c r="K68" s="30"/>
      <c r="M68" s="10"/>
      <c r="N68" s="30"/>
    </row>
    <row r="69" spans="1:14" ht="15" customHeight="1" x14ac:dyDescent="0.25">
      <c r="A69" s="98" t="s">
        <v>185</v>
      </c>
      <c r="B69" s="24" t="s">
        <v>97</v>
      </c>
      <c r="C69" s="11" t="s">
        <v>71</v>
      </c>
      <c r="D69" s="14" t="s">
        <v>5</v>
      </c>
      <c r="E69" s="14">
        <v>357</v>
      </c>
      <c r="F69" s="14">
        <v>356</v>
      </c>
      <c r="G69" s="75" t="s">
        <v>2</v>
      </c>
      <c r="H69" s="75" t="s">
        <v>2</v>
      </c>
      <c r="J69" s="10"/>
      <c r="K69" s="30"/>
      <c r="M69" s="10"/>
      <c r="N69" s="30"/>
    </row>
    <row r="70" spans="1:14" ht="15" customHeight="1" x14ac:dyDescent="0.25">
      <c r="A70" s="98" t="s">
        <v>186</v>
      </c>
      <c r="B70" s="24" t="s">
        <v>97</v>
      </c>
      <c r="C70" s="11" t="s">
        <v>71</v>
      </c>
      <c r="D70" s="14" t="s">
        <v>5</v>
      </c>
      <c r="E70" s="14">
        <v>1243</v>
      </c>
      <c r="F70" s="14">
        <v>1239</v>
      </c>
      <c r="G70" s="75" t="s">
        <v>2</v>
      </c>
      <c r="H70" s="75" t="s">
        <v>2</v>
      </c>
      <c r="J70" s="10"/>
      <c r="K70" s="30"/>
      <c r="M70" s="10"/>
      <c r="N70" s="30"/>
    </row>
    <row r="71" spans="1:14" ht="15" customHeight="1" x14ac:dyDescent="0.25">
      <c r="A71" s="98" t="s">
        <v>187</v>
      </c>
      <c r="B71" s="24" t="s">
        <v>97</v>
      </c>
      <c r="C71" s="11" t="s">
        <v>71</v>
      </c>
      <c r="D71" s="14" t="s">
        <v>5</v>
      </c>
      <c r="E71" s="14">
        <v>130</v>
      </c>
      <c r="F71" s="14">
        <v>131</v>
      </c>
      <c r="G71" s="75" t="s">
        <v>2</v>
      </c>
      <c r="H71" s="75" t="s">
        <v>2</v>
      </c>
      <c r="J71" s="10"/>
      <c r="K71" s="30"/>
      <c r="M71" s="10"/>
      <c r="N71" s="30"/>
    </row>
    <row r="72" spans="1:14" ht="15" customHeight="1" x14ac:dyDescent="0.25">
      <c r="A72" s="98"/>
      <c r="C72" s="11"/>
      <c r="G72" s="75"/>
      <c r="H72" s="75"/>
      <c r="J72" s="10"/>
      <c r="K72" s="30"/>
      <c r="M72" s="10"/>
      <c r="N72" s="30"/>
    </row>
    <row r="73" spans="1:14" ht="15" customHeight="1" x14ac:dyDescent="0.25">
      <c r="A73" s="73"/>
      <c r="C73" s="11"/>
      <c r="E73" s="28"/>
      <c r="F73" s="28"/>
      <c r="G73" s="75"/>
      <c r="H73" s="75"/>
      <c r="J73" s="10"/>
      <c r="K73" s="30"/>
      <c r="M73" s="10"/>
      <c r="N73" s="30"/>
    </row>
    <row r="74" spans="1:14" ht="15" customHeight="1" thickBot="1" x14ac:dyDescent="0.3">
      <c r="A74" s="54"/>
      <c r="C74" s="11"/>
      <c r="E74" s="28"/>
      <c r="F74" s="28"/>
      <c r="K74" s="30"/>
      <c r="N74" s="30"/>
    </row>
    <row r="75" spans="1:14" ht="15" customHeight="1" x14ac:dyDescent="0.25">
      <c r="A75" s="54"/>
      <c r="C75" s="11"/>
      <c r="E75" s="28"/>
      <c r="F75" s="28"/>
      <c r="G75" s="76" t="s">
        <v>45</v>
      </c>
      <c r="H75" s="78" t="s">
        <v>46</v>
      </c>
      <c r="J75" s="72" t="s">
        <v>40</v>
      </c>
      <c r="K75" s="10"/>
      <c r="L75" s="10"/>
      <c r="M75" s="72" t="s">
        <v>41</v>
      </c>
    </row>
    <row r="76" spans="1:14" ht="15" customHeight="1" thickBot="1" x14ac:dyDescent="0.3">
      <c r="A76" s="54"/>
      <c r="C76" s="11"/>
      <c r="E76" s="28"/>
      <c r="F76" s="28"/>
      <c r="G76" s="77">
        <f>COUNTIF(G6:G75,"New Tag Required")</f>
        <v>16</v>
      </c>
      <c r="H76" s="79">
        <f>COUNTIF(H6:H75,"New Sign Required")</f>
        <v>16</v>
      </c>
      <c r="J76" s="12">
        <f>COUNTIF(J6:J75,"Installed")</f>
        <v>0</v>
      </c>
      <c r="K76" s="10"/>
      <c r="L76" s="10"/>
      <c r="M76" s="12">
        <f>COUNTIF(M6:M75,"Installed")</f>
        <v>0</v>
      </c>
    </row>
    <row r="77" spans="1:14" ht="15" customHeight="1" x14ac:dyDescent="0.25">
      <c r="A77" s="54"/>
      <c r="C77" s="11"/>
      <c r="E77" s="28"/>
      <c r="F77" s="28"/>
    </row>
    <row r="78" spans="1:14" ht="15" customHeight="1" x14ac:dyDescent="0.25">
      <c r="A78" s="54"/>
      <c r="C78" s="11"/>
      <c r="E78" s="28"/>
      <c r="F78" s="28"/>
    </row>
    <row r="79" spans="1:14" ht="15" customHeight="1" x14ac:dyDescent="0.25">
      <c r="A79" s="54"/>
      <c r="C79" s="11"/>
      <c r="E79" s="28"/>
      <c r="F79" s="28"/>
    </row>
    <row r="80" spans="1:14" ht="15" customHeight="1" x14ac:dyDescent="0.25">
      <c r="A80" s="54"/>
      <c r="C80" s="11"/>
      <c r="E80" s="28"/>
      <c r="F80" s="28"/>
    </row>
    <row r="81" spans="1:6" ht="15" customHeight="1" x14ac:dyDescent="0.25">
      <c r="A81" s="54"/>
      <c r="C81" s="11"/>
      <c r="E81" s="28"/>
      <c r="F81" s="28"/>
    </row>
    <row r="82" spans="1:6" ht="15" customHeight="1" x14ac:dyDescent="0.25">
      <c r="A82" s="54"/>
      <c r="C82" s="11"/>
      <c r="E82" s="28"/>
      <c r="F82" s="28"/>
    </row>
    <row r="83" spans="1:6" ht="15" customHeight="1" x14ac:dyDescent="0.25">
      <c r="A83" s="54"/>
      <c r="C83" s="11"/>
      <c r="E83" s="28"/>
      <c r="F83" s="28"/>
    </row>
    <row r="84" spans="1:6" ht="15" customHeight="1" x14ac:dyDescent="0.25">
      <c r="A84" s="55"/>
      <c r="C84" s="11"/>
      <c r="E84" s="28"/>
      <c r="F84" s="31"/>
    </row>
    <row r="85" spans="1:6" ht="15" customHeight="1" x14ac:dyDescent="0.25">
      <c r="A85" s="55"/>
      <c r="C85" s="11"/>
      <c r="E85" s="28"/>
      <c r="F85" s="31"/>
    </row>
    <row r="86" spans="1:6" ht="15" customHeight="1" x14ac:dyDescent="0.25">
      <c r="A86" s="55"/>
      <c r="C86" s="11"/>
      <c r="E86" s="28"/>
      <c r="F86" s="32"/>
    </row>
    <row r="87" spans="1:6" ht="15" customHeight="1" x14ac:dyDescent="0.25">
      <c r="A87" s="54"/>
      <c r="C87" s="11"/>
      <c r="E87" s="28"/>
      <c r="F87" s="31"/>
    </row>
    <row r="88" spans="1:6" ht="15" customHeight="1" x14ac:dyDescent="0.25">
      <c r="A88" s="54"/>
      <c r="C88" s="11"/>
      <c r="E88" s="28"/>
      <c r="F88" s="31"/>
    </row>
    <row r="89" spans="1:6" ht="15" customHeight="1" x14ac:dyDescent="0.25">
      <c r="A89" s="56"/>
      <c r="C89" s="11"/>
      <c r="E89" s="28"/>
      <c r="F89" s="28"/>
    </row>
    <row r="90" spans="1:6" ht="15" customHeight="1" x14ac:dyDescent="0.25">
      <c r="A90" s="56"/>
      <c r="C90" s="11"/>
      <c r="E90" s="28"/>
      <c r="F90" s="28"/>
    </row>
    <row r="91" spans="1:6" ht="15" customHeight="1" x14ac:dyDescent="0.25">
      <c r="A91" s="56"/>
      <c r="C91" s="11"/>
      <c r="E91" s="28"/>
      <c r="F91" s="28"/>
    </row>
    <row r="92" spans="1:6" ht="15" customHeight="1" x14ac:dyDescent="0.25">
      <c r="A92" s="56"/>
      <c r="C92" s="11"/>
      <c r="E92" s="28"/>
      <c r="F92" s="28"/>
    </row>
    <row r="93" spans="1:6" ht="15" customHeight="1" x14ac:dyDescent="0.25">
      <c r="A93" s="56"/>
      <c r="C93" s="11"/>
      <c r="E93" s="28"/>
      <c r="F93" s="29"/>
    </row>
    <row r="94" spans="1:6" ht="15" customHeight="1" x14ac:dyDescent="0.25">
      <c r="A94" s="56"/>
      <c r="C94" s="11"/>
      <c r="E94" s="28"/>
      <c r="F94" s="28"/>
    </row>
    <row r="95" spans="1:6" ht="15" customHeight="1" x14ac:dyDescent="0.25">
      <c r="A95" s="56"/>
      <c r="C95" s="11"/>
      <c r="E95" s="28"/>
      <c r="F95" s="28"/>
    </row>
    <row r="96" spans="1:6" ht="15" customHeight="1" x14ac:dyDescent="0.25">
      <c r="A96" s="54"/>
      <c r="C96" s="11"/>
      <c r="E96" s="28"/>
      <c r="F96" s="28"/>
    </row>
    <row r="97" spans="1:3" ht="15" customHeight="1" x14ac:dyDescent="0.25">
      <c r="A97" s="54"/>
      <c r="C97" s="11"/>
    </row>
    <row r="98" spans="1:3" ht="15" customHeight="1" x14ac:dyDescent="0.25">
      <c r="C98" s="11"/>
    </row>
    <row r="99" spans="1:3" ht="15" customHeight="1" x14ac:dyDescent="0.25">
      <c r="C99" s="11"/>
    </row>
    <row r="100" spans="1:3" ht="15" customHeight="1" x14ac:dyDescent="0.25">
      <c r="C100" s="11"/>
    </row>
    <row r="101" spans="1:3" ht="15" customHeight="1" x14ac:dyDescent="0.25">
      <c r="C101" s="11"/>
    </row>
    <row r="102" spans="1:3" ht="15" customHeight="1" x14ac:dyDescent="0.25">
      <c r="C102" s="11"/>
    </row>
    <row r="103" spans="1:3" ht="15" customHeight="1" x14ac:dyDescent="0.25">
      <c r="C103" s="11"/>
    </row>
    <row r="104" spans="1:3" ht="15" customHeight="1" x14ac:dyDescent="0.25">
      <c r="C104" s="11"/>
    </row>
    <row r="105" spans="1:3" ht="15" customHeight="1" x14ac:dyDescent="0.25">
      <c r="C105" s="11"/>
    </row>
    <row r="106" spans="1:3" ht="15" customHeight="1" x14ac:dyDescent="0.25">
      <c r="C106" s="11"/>
    </row>
    <row r="107" spans="1:3" ht="15" customHeight="1" x14ac:dyDescent="0.25">
      <c r="C107" s="11"/>
    </row>
    <row r="108" spans="1:3" ht="15" customHeight="1" x14ac:dyDescent="0.25">
      <c r="C108" s="11"/>
    </row>
    <row r="109" spans="1:3" ht="15" customHeight="1" x14ac:dyDescent="0.25">
      <c r="C109" s="11"/>
    </row>
    <row r="110" spans="1:3" ht="15" customHeight="1" x14ac:dyDescent="0.25">
      <c r="C110" s="11"/>
    </row>
    <row r="111" spans="1:3" ht="15" customHeight="1" x14ac:dyDescent="0.25">
      <c r="C111" s="11"/>
    </row>
    <row r="112" spans="1:3" ht="15" customHeight="1" x14ac:dyDescent="0.25">
      <c r="C112" s="11"/>
    </row>
    <row r="113" spans="3:3" ht="15" customHeight="1" x14ac:dyDescent="0.25">
      <c r="C113" s="11"/>
    </row>
    <row r="114" spans="3:3" ht="15" customHeight="1" x14ac:dyDescent="0.25">
      <c r="C114" s="11"/>
    </row>
    <row r="115" spans="3:3" ht="15" customHeight="1" x14ac:dyDescent="0.25">
      <c r="C115" s="11"/>
    </row>
    <row r="116" spans="3:3" ht="15" customHeight="1" x14ac:dyDescent="0.25">
      <c r="C116" s="11"/>
    </row>
    <row r="117" spans="3:3" ht="15" customHeight="1" x14ac:dyDescent="0.25">
      <c r="C117" s="11"/>
    </row>
    <row r="118" spans="3:3" ht="15" customHeight="1" x14ac:dyDescent="0.25">
      <c r="C118" s="11"/>
    </row>
    <row r="119" spans="3:3" ht="15" customHeight="1" x14ac:dyDescent="0.25">
      <c r="C119" s="11"/>
    </row>
    <row r="120" spans="3:3" ht="15" customHeight="1" x14ac:dyDescent="0.25">
      <c r="C120" s="11"/>
    </row>
    <row r="121" spans="3:3" ht="15" customHeight="1" x14ac:dyDescent="0.25">
      <c r="C121" s="11"/>
    </row>
    <row r="122" spans="3:3" ht="15" customHeight="1" x14ac:dyDescent="0.25">
      <c r="C122" s="11"/>
    </row>
    <row r="123" spans="3:3" ht="15" customHeight="1" x14ac:dyDescent="0.25">
      <c r="C123" s="11"/>
    </row>
    <row r="124" spans="3:3" ht="15" customHeight="1" x14ac:dyDescent="0.25">
      <c r="C124" s="11"/>
    </row>
    <row r="125" spans="3:3" ht="15" customHeight="1" x14ac:dyDescent="0.25">
      <c r="C125" s="11"/>
    </row>
    <row r="242" spans="3:3" ht="15" customHeight="1" x14ac:dyDescent="0.25">
      <c r="C242" s="14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81:G95 G6:G42 G44:G73">
    <cfRule type="containsText" dxfId="54" priority="148" operator="containsText" text="New Tag Required">
      <formula>NOT(ISERROR(SEARCH("New Tag Required",G6)))</formula>
    </cfRule>
  </conditionalFormatting>
  <conditionalFormatting sqref="D17:D141">
    <cfRule type="containsText" dxfId="53" priority="147" operator="containsText" text="Yes">
      <formula>NOT(ISERROR(SEARCH("Yes",D17)))</formula>
    </cfRule>
  </conditionalFormatting>
  <conditionalFormatting sqref="H81:H141 H242:H463 H6:H42 H44:H73">
    <cfRule type="containsText" dxfId="52" priority="135" operator="containsText" text="New Sign Required">
      <formula>NOT(ISERROR(SEARCH("New Sign Required",H6)))</formula>
    </cfRule>
  </conditionalFormatting>
  <conditionalFormatting sqref="G81:G141 G6:H42 G44:H73">
    <cfRule type="containsText" dxfId="51" priority="134" operator="containsText" text="Action Required">
      <formula>NOT(ISERROR(SEARCH("Action Required",G6)))</formula>
    </cfRule>
  </conditionalFormatting>
  <conditionalFormatting sqref="H81:H141">
    <cfRule type="containsText" dxfId="50" priority="133" operator="containsText" text="Action Required">
      <formula>NOT(ISERROR(SEARCH("Action Required",H81)))</formula>
    </cfRule>
  </conditionalFormatting>
  <conditionalFormatting sqref="G77:G80 G74">
    <cfRule type="containsText" dxfId="49" priority="75" operator="containsText" text="New Tag Required">
      <formula>NOT(ISERROR(SEARCH("New Tag Required",G74)))</formula>
    </cfRule>
  </conditionalFormatting>
  <conditionalFormatting sqref="H77:H80 H74">
    <cfRule type="containsText" dxfId="48" priority="73" operator="containsText" text="New Sign Required">
      <formula>NOT(ISERROR(SEARCH("New Sign Required",H74)))</formula>
    </cfRule>
  </conditionalFormatting>
  <conditionalFormatting sqref="G77:G80 G74">
    <cfRule type="containsText" dxfId="47" priority="72" operator="containsText" text="Action Required">
      <formula>NOT(ISERROR(SEARCH("Action Required",G74)))</formula>
    </cfRule>
  </conditionalFormatting>
  <conditionalFormatting sqref="H77:H80 H74">
    <cfRule type="containsText" dxfId="46" priority="71" operator="containsText" text="Action Required">
      <formula>NOT(ISERROR(SEARCH("Action Required",H74)))</formula>
    </cfRule>
  </conditionalFormatting>
  <conditionalFormatting sqref="D142:D241">
    <cfRule type="containsText" dxfId="45" priority="67" operator="containsText" text="Yes">
      <formula>NOT(ISERROR(SEARCH("Yes",D142)))</formula>
    </cfRule>
  </conditionalFormatting>
  <conditionalFormatting sqref="H142:H241">
    <cfRule type="containsText" dxfId="44" priority="66" operator="containsText" text="New Sign Required">
      <formula>NOT(ISERROR(SEARCH("New Sign Required",H142)))</formula>
    </cfRule>
  </conditionalFormatting>
  <conditionalFormatting sqref="G142:G241">
    <cfRule type="containsText" dxfId="43" priority="65" operator="containsText" text="Action Required">
      <formula>NOT(ISERROR(SEARCH("Action Required",G142)))</formula>
    </cfRule>
  </conditionalFormatting>
  <conditionalFormatting sqref="H142:H241">
    <cfRule type="containsText" dxfId="42" priority="64" operator="containsText" text="Action Required">
      <formula>NOT(ISERROR(SEARCH("Action Required",H142)))</formula>
    </cfRule>
  </conditionalFormatting>
  <conditionalFormatting sqref="D6">
    <cfRule type="containsText" dxfId="41" priority="50" operator="containsText" text="Yes">
      <formula>NOT(ISERROR(SEARCH("Yes",D6)))</formula>
    </cfRule>
  </conditionalFormatting>
  <conditionalFormatting sqref="J2:N2">
    <cfRule type="cellIs" dxfId="40" priority="41" operator="notEqual">
      <formula>0</formula>
    </cfRule>
  </conditionalFormatting>
  <conditionalFormatting sqref="J6:J73">
    <cfRule type="cellIs" dxfId="39" priority="40" operator="equal">
      <formula>0</formula>
    </cfRule>
  </conditionalFormatting>
  <conditionalFormatting sqref="M6:M73">
    <cfRule type="cellIs" dxfId="38" priority="39" operator="equal">
      <formula>0</formula>
    </cfRule>
  </conditionalFormatting>
  <conditionalFormatting sqref="J6:J73 M6:M73">
    <cfRule type="cellIs" dxfId="37" priority="36" operator="equal">
      <formula>"In Progress"</formula>
    </cfRule>
    <cfRule type="cellIs" dxfId="36" priority="37" operator="equal">
      <formula>"Log Issues"</formula>
    </cfRule>
    <cfRule type="cellIs" dxfId="35" priority="38" operator="equal">
      <formula>"N/A"</formula>
    </cfRule>
  </conditionalFormatting>
  <conditionalFormatting sqref="K17:L17 K6:K16">
    <cfRule type="expression" dxfId="34" priority="35">
      <formula>$J6="Log Issues"</formula>
    </cfRule>
  </conditionalFormatting>
  <conditionalFormatting sqref="N6:N17">
    <cfRule type="expression" dxfId="33" priority="34">
      <formula>$M6="Log Issues"</formula>
    </cfRule>
  </conditionalFormatting>
  <conditionalFormatting sqref="H1:H42 H44:H1048576">
    <cfRule type="containsText" dxfId="32" priority="28" operator="containsText" text="Remove Old Sign">
      <formula>NOT(ISERROR(SEARCH("Remove Old Sign",H1)))</formula>
    </cfRule>
    <cfRule type="containsText" dxfId="31" priority="29" operator="containsText" text="Move Sign to New Location">
      <formula>NOT(ISERROR(SEARCH("Move Sign to New Location",H1)))</formula>
    </cfRule>
  </conditionalFormatting>
  <conditionalFormatting sqref="G1:G42 G44:G1048576">
    <cfRule type="containsText" dxfId="30" priority="27" operator="containsText" text="Remove Old Tag">
      <formula>NOT(ISERROR(SEARCH("Remove Old Tag",G1)))</formula>
    </cfRule>
  </conditionalFormatting>
  <conditionalFormatting sqref="D16">
    <cfRule type="containsText" dxfId="29" priority="19" operator="containsText" text="Yes">
      <formula>NOT(ISERROR(SEARCH("Yes",D16)))</formula>
    </cfRule>
  </conditionalFormatting>
  <conditionalFormatting sqref="D7">
    <cfRule type="containsText" dxfId="28" priority="25" operator="containsText" text="Yes">
      <formula>NOT(ISERROR(SEARCH("Yes",D7)))</formula>
    </cfRule>
  </conditionalFormatting>
  <conditionalFormatting sqref="D8">
    <cfRule type="containsText" dxfId="27" priority="24" operator="containsText" text="Yes">
      <formula>NOT(ISERROR(SEARCH("Yes",D8)))</formula>
    </cfRule>
  </conditionalFormatting>
  <conditionalFormatting sqref="D9">
    <cfRule type="containsText" dxfId="26" priority="23" operator="containsText" text="Yes">
      <formula>NOT(ISERROR(SEARCH("Yes",D9)))</formula>
    </cfRule>
  </conditionalFormatting>
  <conditionalFormatting sqref="D10">
    <cfRule type="containsText" dxfId="25" priority="22" operator="containsText" text="Yes">
      <formula>NOT(ISERROR(SEARCH("Yes",D10)))</formula>
    </cfRule>
  </conditionalFormatting>
  <conditionalFormatting sqref="D11 D13 D15">
    <cfRule type="containsText" dxfId="24" priority="21" operator="containsText" text="Yes">
      <formula>NOT(ISERROR(SEARCH("Yes",D11)))</formula>
    </cfRule>
  </conditionalFormatting>
  <conditionalFormatting sqref="D12 D14">
    <cfRule type="containsText" dxfId="23" priority="20" operator="containsText" text="Yes">
      <formula>NOT(ISERROR(SEARCH("Yes",D12)))</formula>
    </cfRule>
  </conditionalFormatting>
  <conditionalFormatting sqref="G43">
    <cfRule type="containsText" dxfId="22" priority="18" operator="containsText" text="New Tag Required">
      <formula>NOT(ISERROR(SEARCH("New Tag Required",G43)))</formula>
    </cfRule>
  </conditionalFormatting>
  <conditionalFormatting sqref="H43">
    <cfRule type="containsText" dxfId="21" priority="17" operator="containsText" text="New Sign Required">
      <formula>NOT(ISERROR(SEARCH("New Sign Required",H43)))</formula>
    </cfRule>
  </conditionalFormatting>
  <conditionalFormatting sqref="G43">
    <cfRule type="containsText" dxfId="20" priority="16" operator="containsText" text="Action Required">
      <formula>NOT(ISERROR(SEARCH("Action Required",G43)))</formula>
    </cfRule>
  </conditionalFormatting>
  <conditionalFormatting sqref="H43">
    <cfRule type="containsText" dxfId="19" priority="15" operator="containsText" text="Action Required">
      <formula>NOT(ISERROR(SEARCH("Action Required",H43)))</formula>
    </cfRule>
  </conditionalFormatting>
  <conditionalFormatting sqref="H43">
    <cfRule type="containsText" dxfId="18" priority="13" operator="containsText" text="Remove Old Sign">
      <formula>NOT(ISERROR(SEARCH("Remove Old Sign",H43)))</formula>
    </cfRule>
    <cfRule type="containsText" dxfId="17" priority="14" operator="containsText" text="Move Sign to New Location">
      <formula>NOT(ISERROR(SEARCH("Move Sign to New Location",H43)))</formula>
    </cfRule>
  </conditionalFormatting>
  <conditionalFormatting sqref="G43">
    <cfRule type="containsText" dxfId="16" priority="12" operator="containsText" text="Remove Old Tag">
      <formula>NOT(ISERROR(SEARCH("Remove Old Tag",G43)))</formula>
    </cfRule>
  </conditionalFormatting>
  <conditionalFormatting sqref="H33:H39">
    <cfRule type="containsText" dxfId="15" priority="4" operator="containsText" text="New Tag Required">
      <formula>NOT(ISERROR(SEARCH("New Tag Required",H33)))</formula>
    </cfRule>
  </conditionalFormatting>
  <conditionalFormatting sqref="H33:H39">
    <cfRule type="containsText" dxfId="14" priority="3" operator="containsText" text="Remove Old Tag">
      <formula>NOT(ISERROR(SEARCH("Remove Old Tag",H33)))</formula>
    </cfRule>
  </conditionalFormatting>
  <conditionalFormatting sqref="H45:H72">
    <cfRule type="containsText" dxfId="13" priority="2" operator="containsText" text="New Tag Required">
      <formula>NOT(ISERROR(SEARCH("New Tag Required",H45)))</formula>
    </cfRule>
  </conditionalFormatting>
  <conditionalFormatting sqref="H45:H72">
    <cfRule type="containsText" dxfId="12" priority="1" operator="containsText" text="Remove Old Tag">
      <formula>NOT(ISERROR(SEARCH("Remove Old Tag",H45)))</formula>
    </cfRule>
  </conditionalFormatting>
  <dataValidations count="2">
    <dataValidation type="list" allowBlank="1" showInputMessage="1" showErrorMessage="1" sqref="H242:H446">
      <formula1>DoorSignage</formula1>
    </dataValidation>
    <dataValidation type="list" allowBlank="1" showInputMessage="1" showErrorMessage="1" sqref="D6:D11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H77:H241 H74</xm:sqref>
        </x14:dataValidation>
        <x14:dataValidation type="list" allowBlank="1" showInputMessage="1" showErrorMessage="1">
          <x14:formula1>
            <xm:f>Lookup!$A$1:$A$4</xm:f>
          </x14:formula1>
          <xm:sqref>G77:G241 G74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Lookup!$A$1:$A$8</xm:f>
          </x14:formula1>
          <xm:sqref>G6:G73</xm:sqref>
        </x14:dataValidation>
        <x14:dataValidation type="list" allowBlank="1" showInputMessage="1" showErrorMessage="1">
          <x14:formula1>
            <xm:f>Lookup!$D$1:$D$10</xm:f>
          </x14:formula1>
          <xm:sqref>H6:H73</xm:sqref>
        </x14:dataValidation>
        <x14:dataValidation type="list" allowBlank="1" showInputMessage="1" showErrorMessage="1">
          <x14:formula1>
            <xm:f>Lookup!$F$1:$F$7</xm:f>
          </x14:formula1>
          <xm:sqref>J6:J73</xm:sqref>
        </x14:dataValidation>
        <x14:dataValidation type="list" allowBlank="1" showInputMessage="1" showErrorMessage="1">
          <x14:formula1>
            <xm:f>Lookup!$F$1:$F$8</xm:f>
          </x14:formula1>
          <xm:sqref>M6:M73</xm:sqref>
        </x14:dataValidation>
        <x14:dataValidation type="list" allowBlank="1" showInputMessage="1">
          <x14:formula1>
            <xm:f>Lookup!$E$1:$E$19</xm:f>
          </x14:formula1>
          <xm:sqref>C6:C241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9"/>
  <sheetViews>
    <sheetView zoomScale="90" zoomScaleNormal="90" workbookViewId="0">
      <selection activeCell="C29" sqref="C29"/>
    </sheetView>
  </sheetViews>
  <sheetFormatPr defaultColWidth="9.140625" defaultRowHeight="15" x14ac:dyDescent="0.25"/>
  <cols>
    <col min="1" max="1" width="22.42578125" style="46" bestFit="1" customWidth="1"/>
    <col min="2" max="2" width="34.85546875" style="46" customWidth="1"/>
    <col min="3" max="5" width="18.7109375" style="39" customWidth="1"/>
    <col min="6" max="6" width="13.28515625" style="39" bestFit="1" customWidth="1"/>
    <col min="7" max="8" width="18.5703125" style="39" customWidth="1"/>
    <col min="9" max="9" width="63" style="40" customWidth="1"/>
    <col min="10" max="10" width="26.85546875" style="40" customWidth="1"/>
    <col min="11" max="16384" width="9.140625" style="39"/>
  </cols>
  <sheetData>
    <row r="1" spans="1:13" x14ac:dyDescent="0.25">
      <c r="A1" s="35" t="s">
        <v>7</v>
      </c>
      <c r="B1" s="36" t="str">
        <f>'KD Changes'!B1:C1</f>
        <v>0604</v>
      </c>
      <c r="C1" s="37"/>
      <c r="D1" s="15" t="s">
        <v>10</v>
      </c>
      <c r="E1" s="38">
        <f>'KD Changes'!G1</f>
        <v>43082</v>
      </c>
    </row>
    <row r="2" spans="1:13" ht="15" customHeight="1" x14ac:dyDescent="0.25">
      <c r="A2" s="41" t="s">
        <v>8</v>
      </c>
      <c r="B2" s="42" t="str">
        <f>VLOOKUP(B1,[1]BuildingList!A:B,2,FALSE)</f>
        <v>Joe Craft Center</v>
      </c>
      <c r="C2" s="43"/>
      <c r="D2" s="44" t="s">
        <v>12</v>
      </c>
      <c r="E2" s="45" t="str">
        <f>'KD Changes'!G2</f>
        <v>Aaron Newell</v>
      </c>
    </row>
    <row r="5" spans="1:13" s="27" customFormat="1" ht="24" customHeight="1" thickBot="1" x14ac:dyDescent="0.3">
      <c r="A5" s="25" t="s">
        <v>59</v>
      </c>
      <c r="B5" s="26" t="s">
        <v>60</v>
      </c>
      <c r="C5" s="26" t="s">
        <v>61</v>
      </c>
      <c r="D5" s="26" t="s">
        <v>62</v>
      </c>
      <c r="E5" s="26" t="s">
        <v>17</v>
      </c>
    </row>
    <row r="6" spans="1:13" ht="15" customHeight="1" thickTop="1" x14ac:dyDescent="0.25">
      <c r="A6" s="86" t="s">
        <v>131</v>
      </c>
      <c r="B6" s="85" t="s">
        <v>132</v>
      </c>
      <c r="C6" s="39" t="s">
        <v>63</v>
      </c>
      <c r="D6" s="48">
        <v>51</v>
      </c>
      <c r="E6" s="40" t="s">
        <v>99</v>
      </c>
      <c r="F6" s="48"/>
      <c r="G6" s="89"/>
      <c r="H6" s="92"/>
      <c r="I6" s="90"/>
      <c r="J6" s="90"/>
      <c r="K6" s="91"/>
      <c r="L6" s="91"/>
      <c r="M6" s="91"/>
    </row>
    <row r="7" spans="1:13" ht="15" customHeight="1" x14ac:dyDescent="0.25">
      <c r="A7" s="86" t="s">
        <v>129</v>
      </c>
      <c r="B7" s="85" t="s">
        <v>130</v>
      </c>
      <c r="C7" s="39" t="s">
        <v>63</v>
      </c>
      <c r="D7" s="48">
        <v>15</v>
      </c>
      <c r="E7" s="40" t="s">
        <v>108</v>
      </c>
      <c r="F7" s="48"/>
      <c r="G7" s="89"/>
      <c r="H7" s="92"/>
      <c r="I7" s="90"/>
      <c r="J7" s="90"/>
      <c r="K7" s="91"/>
      <c r="L7" s="91"/>
      <c r="M7" s="91"/>
    </row>
    <row r="8" spans="1:13" ht="15" customHeight="1" x14ac:dyDescent="0.25">
      <c r="A8" s="86" t="s">
        <v>123</v>
      </c>
      <c r="B8" s="85" t="s">
        <v>124</v>
      </c>
      <c r="C8" s="39" t="s">
        <v>63</v>
      </c>
      <c r="D8" s="48">
        <v>21</v>
      </c>
      <c r="E8" s="40" t="s">
        <v>110</v>
      </c>
      <c r="F8" s="48"/>
      <c r="G8" s="89"/>
      <c r="H8" s="92"/>
      <c r="I8" s="90"/>
      <c r="J8" s="90"/>
      <c r="K8" s="91"/>
      <c r="L8" s="91"/>
      <c r="M8" s="91"/>
    </row>
    <row r="9" spans="1:13" ht="15" customHeight="1" x14ac:dyDescent="0.25">
      <c r="A9" s="86" t="s">
        <v>125</v>
      </c>
      <c r="B9" s="85" t="s">
        <v>126</v>
      </c>
      <c r="C9" s="39" t="s">
        <v>63</v>
      </c>
      <c r="D9" s="48">
        <v>30</v>
      </c>
      <c r="E9" s="40" t="s">
        <v>110</v>
      </c>
      <c r="F9" s="49"/>
      <c r="G9" s="89"/>
      <c r="H9" s="92"/>
      <c r="I9" s="90"/>
      <c r="J9" s="90"/>
      <c r="K9" s="91"/>
      <c r="L9" s="91"/>
      <c r="M9" s="91"/>
    </row>
    <row r="10" spans="1:13" ht="15" customHeight="1" x14ac:dyDescent="0.25">
      <c r="A10" s="86" t="s">
        <v>127</v>
      </c>
      <c r="B10" s="85" t="s">
        <v>128</v>
      </c>
      <c r="C10" s="39" t="s">
        <v>63</v>
      </c>
      <c r="D10" s="48">
        <v>30</v>
      </c>
      <c r="E10" s="40" t="s">
        <v>109</v>
      </c>
      <c r="F10" s="48"/>
      <c r="G10" s="89"/>
      <c r="H10" s="92"/>
      <c r="I10" s="90"/>
      <c r="J10" s="90"/>
      <c r="K10" s="91"/>
      <c r="L10" s="91"/>
      <c r="M10" s="91"/>
    </row>
    <row r="11" spans="1:13" ht="15" customHeight="1" x14ac:dyDescent="0.25">
      <c r="A11" s="87" t="s">
        <v>133</v>
      </c>
      <c r="B11" s="85" t="s">
        <v>139</v>
      </c>
      <c r="C11" s="39" t="s">
        <v>63</v>
      </c>
      <c r="D11" s="48">
        <v>154</v>
      </c>
      <c r="E11" s="40" t="s">
        <v>111</v>
      </c>
      <c r="F11" s="48"/>
      <c r="G11" s="89"/>
      <c r="H11" s="92"/>
      <c r="I11" s="90"/>
      <c r="J11" s="90"/>
      <c r="K11" s="91"/>
      <c r="L11" s="91"/>
      <c r="M11" s="91"/>
    </row>
    <row r="12" spans="1:13" ht="15" customHeight="1" x14ac:dyDescent="0.25">
      <c r="A12" s="87" t="s">
        <v>134</v>
      </c>
      <c r="B12" s="85" t="s">
        <v>140</v>
      </c>
      <c r="C12" s="39" t="s">
        <v>63</v>
      </c>
      <c r="D12" s="48">
        <v>32</v>
      </c>
      <c r="E12" s="40" t="s">
        <v>114</v>
      </c>
      <c r="F12" s="48"/>
      <c r="G12" s="89"/>
      <c r="H12" s="92"/>
      <c r="I12" s="90"/>
      <c r="J12" s="90"/>
      <c r="K12" s="91"/>
      <c r="L12" s="91"/>
      <c r="M12" s="91"/>
    </row>
    <row r="13" spans="1:13" ht="15" customHeight="1" x14ac:dyDescent="0.25">
      <c r="A13" s="87" t="s">
        <v>135</v>
      </c>
      <c r="B13" s="85" t="s">
        <v>141</v>
      </c>
      <c r="C13" s="39" t="s">
        <v>63</v>
      </c>
      <c r="D13" s="48">
        <v>32</v>
      </c>
      <c r="E13" s="40" t="s">
        <v>114</v>
      </c>
      <c r="F13" s="48"/>
      <c r="G13" s="89"/>
      <c r="H13" s="91"/>
      <c r="I13" s="90"/>
      <c r="J13" s="92"/>
      <c r="K13" s="91"/>
      <c r="L13" s="91"/>
      <c r="M13" s="91"/>
    </row>
    <row r="14" spans="1:13" ht="15" customHeight="1" x14ac:dyDescent="0.25">
      <c r="A14" s="87" t="s">
        <v>136</v>
      </c>
      <c r="B14" s="85" t="s">
        <v>142</v>
      </c>
      <c r="C14" s="39" t="s">
        <v>63</v>
      </c>
      <c r="D14" s="48">
        <v>32</v>
      </c>
      <c r="E14" s="40" t="s">
        <v>114</v>
      </c>
      <c r="F14" s="48"/>
      <c r="G14" s="89"/>
      <c r="H14" s="91"/>
      <c r="I14" s="90"/>
      <c r="J14" s="92"/>
      <c r="K14" s="91"/>
      <c r="L14" s="91"/>
      <c r="M14" s="91"/>
    </row>
    <row r="15" spans="1:13" ht="15" customHeight="1" x14ac:dyDescent="0.25">
      <c r="A15" s="88" t="s">
        <v>137</v>
      </c>
      <c r="B15" s="85" t="s">
        <v>143</v>
      </c>
      <c r="C15" s="39" t="s">
        <v>63</v>
      </c>
      <c r="D15" s="48">
        <v>488</v>
      </c>
      <c r="E15" s="40" t="s">
        <v>115</v>
      </c>
      <c r="F15" s="48"/>
      <c r="G15" s="89"/>
      <c r="H15" s="91"/>
      <c r="I15" s="90"/>
      <c r="J15" s="92"/>
      <c r="K15" s="91"/>
      <c r="L15" s="91"/>
      <c r="M15" s="91"/>
    </row>
    <row r="16" spans="1:13" ht="15" customHeight="1" x14ac:dyDescent="0.25">
      <c r="A16" s="88" t="s">
        <v>138</v>
      </c>
      <c r="B16" s="85" t="s">
        <v>144</v>
      </c>
      <c r="C16" s="39" t="s">
        <v>63</v>
      </c>
      <c r="D16" s="28">
        <v>41</v>
      </c>
      <c r="E16" s="40" t="s">
        <v>114</v>
      </c>
      <c r="F16" s="48"/>
      <c r="G16" s="89"/>
      <c r="H16" s="91"/>
      <c r="I16" s="90"/>
      <c r="J16" s="92"/>
      <c r="K16" s="91"/>
      <c r="L16" s="91"/>
      <c r="M16" s="91"/>
    </row>
    <row r="17" spans="1:13" ht="15" customHeight="1" x14ac:dyDescent="0.25">
      <c r="A17" s="99" t="s">
        <v>188</v>
      </c>
      <c r="B17" s="85" t="s">
        <v>191</v>
      </c>
      <c r="C17" s="39" t="s">
        <v>63</v>
      </c>
      <c r="D17" s="1">
        <v>51</v>
      </c>
      <c r="E17" s="40"/>
      <c r="F17" s="48"/>
      <c r="G17" s="89"/>
      <c r="H17" s="91"/>
      <c r="I17" s="90"/>
      <c r="J17" s="93"/>
      <c r="K17" s="91"/>
      <c r="L17" s="91"/>
      <c r="M17" s="91"/>
    </row>
    <row r="18" spans="1:13" ht="15" customHeight="1" x14ac:dyDescent="0.25">
      <c r="A18" s="99" t="s">
        <v>189</v>
      </c>
      <c r="B18" s="85" t="s">
        <v>193</v>
      </c>
      <c r="C18" s="39" t="s">
        <v>63</v>
      </c>
      <c r="D18" s="1">
        <v>9</v>
      </c>
      <c r="E18" s="40"/>
      <c r="F18" s="48"/>
      <c r="G18" s="89"/>
      <c r="H18" s="91"/>
      <c r="I18" s="90"/>
      <c r="J18" s="93"/>
      <c r="K18" s="91"/>
      <c r="L18" s="91"/>
      <c r="M18" s="91"/>
    </row>
    <row r="19" spans="1:13" ht="15" customHeight="1" x14ac:dyDescent="0.25">
      <c r="A19" s="99" t="s">
        <v>190</v>
      </c>
      <c r="B19" s="39" t="s">
        <v>192</v>
      </c>
      <c r="C19" s="39" t="s">
        <v>63</v>
      </c>
      <c r="D19" s="1">
        <v>28</v>
      </c>
      <c r="F19" s="48"/>
      <c r="G19" s="89"/>
      <c r="H19" s="91"/>
      <c r="I19" s="90"/>
      <c r="J19" s="93"/>
      <c r="K19" s="91"/>
      <c r="L19" s="91"/>
      <c r="M19" s="91"/>
    </row>
    <row r="20" spans="1:13" ht="15" customHeight="1" x14ac:dyDescent="0.25">
      <c r="A20" s="99" t="s">
        <v>194</v>
      </c>
      <c r="B20" s="85" t="s">
        <v>195</v>
      </c>
      <c r="C20" s="39" t="s">
        <v>63</v>
      </c>
      <c r="D20" s="39">
        <v>209</v>
      </c>
      <c r="E20" s="48"/>
      <c r="F20" s="48"/>
      <c r="G20" s="89"/>
      <c r="H20" s="91"/>
      <c r="I20" s="94"/>
      <c r="J20" s="93"/>
      <c r="K20" s="91"/>
      <c r="L20" s="91"/>
      <c r="M20" s="91"/>
    </row>
    <row r="21" spans="1:13" ht="15" customHeight="1" x14ac:dyDescent="0.25">
      <c r="A21" s="86" t="s">
        <v>117</v>
      </c>
      <c r="B21" s="85" t="s">
        <v>118</v>
      </c>
      <c r="C21" s="39" t="s">
        <v>72</v>
      </c>
      <c r="D21" s="48">
        <v>0</v>
      </c>
      <c r="E21" s="40"/>
      <c r="F21" s="48"/>
      <c r="G21" s="89"/>
      <c r="H21" s="93"/>
      <c r="I21" s="90"/>
      <c r="J21" s="90"/>
      <c r="K21" s="91"/>
      <c r="L21" s="91"/>
      <c r="M21" s="91"/>
    </row>
    <row r="22" spans="1:13" ht="15" customHeight="1" x14ac:dyDescent="0.25">
      <c r="A22" s="86" t="s">
        <v>119</v>
      </c>
      <c r="B22" s="85" t="s">
        <v>120</v>
      </c>
      <c r="C22" s="39" t="s">
        <v>72</v>
      </c>
      <c r="D22" s="28">
        <v>0</v>
      </c>
      <c r="E22" s="48"/>
      <c r="F22" s="48"/>
      <c r="G22" s="89"/>
      <c r="H22" s="95"/>
      <c r="I22" s="90"/>
      <c r="J22" s="90"/>
      <c r="K22" s="91"/>
      <c r="L22" s="91"/>
      <c r="M22" s="91"/>
    </row>
    <row r="23" spans="1:13" ht="15" customHeight="1" x14ac:dyDescent="0.25">
      <c r="A23" s="86" t="s">
        <v>121</v>
      </c>
      <c r="B23" s="85" t="s">
        <v>122</v>
      </c>
      <c r="C23" s="39" t="s">
        <v>72</v>
      </c>
      <c r="D23" s="28">
        <v>0</v>
      </c>
      <c r="E23" s="48"/>
      <c r="F23" s="48"/>
      <c r="G23" s="89"/>
      <c r="H23" s="95"/>
      <c r="I23" s="90"/>
      <c r="J23" s="90"/>
      <c r="K23" s="91"/>
      <c r="L23" s="91"/>
      <c r="M23" s="91"/>
    </row>
    <row r="24" spans="1:13" ht="15" customHeight="1" x14ac:dyDescent="0.25">
      <c r="A24" s="88"/>
      <c r="E24" s="48"/>
      <c r="F24" s="48"/>
      <c r="G24" s="89"/>
      <c r="H24" s="89"/>
      <c r="I24" s="90"/>
      <c r="J24" s="90"/>
      <c r="K24" s="91"/>
      <c r="L24" s="91"/>
      <c r="M24" s="91"/>
    </row>
    <row r="25" spans="1:13" ht="15" customHeight="1" x14ac:dyDescent="0.25">
      <c r="A25" s="88"/>
      <c r="E25" s="48"/>
      <c r="F25" s="48"/>
      <c r="G25" s="89"/>
      <c r="H25" s="89"/>
      <c r="I25" s="90"/>
      <c r="J25" s="90"/>
      <c r="K25" s="91"/>
      <c r="L25" s="91"/>
      <c r="M25" s="91"/>
    </row>
    <row r="26" spans="1:13" ht="15" customHeight="1" x14ac:dyDescent="0.25">
      <c r="A26" s="47"/>
      <c r="E26" s="48"/>
      <c r="F26" s="48"/>
      <c r="G26" s="89"/>
      <c r="H26" s="89"/>
      <c r="I26" s="90"/>
      <c r="J26" s="90"/>
      <c r="K26" s="91"/>
      <c r="L26" s="91"/>
      <c r="M26" s="91"/>
    </row>
    <row r="27" spans="1:13" ht="15" customHeight="1" x14ac:dyDescent="0.25">
      <c r="A27" s="47"/>
      <c r="E27" s="48"/>
      <c r="F27" s="48"/>
      <c r="G27" s="89"/>
      <c r="H27" s="89"/>
      <c r="I27" s="90"/>
      <c r="J27" s="90"/>
      <c r="K27" s="91"/>
      <c r="L27" s="91"/>
      <c r="M27" s="91"/>
    </row>
    <row r="28" spans="1:13" ht="15" customHeight="1" x14ac:dyDescent="0.25">
      <c r="A28" s="47"/>
      <c r="E28" s="48"/>
      <c r="F28" s="48"/>
      <c r="G28" s="89"/>
      <c r="H28" s="89"/>
      <c r="I28" s="90"/>
      <c r="J28" s="90"/>
      <c r="K28" s="91"/>
      <c r="L28" s="91"/>
      <c r="M28" s="91"/>
    </row>
    <row r="29" spans="1:13" ht="15" customHeight="1" x14ac:dyDescent="0.25">
      <c r="A29" s="47"/>
      <c r="E29" s="48"/>
      <c r="F29" s="48"/>
      <c r="G29" s="60"/>
      <c r="H29" s="91"/>
      <c r="I29" s="90"/>
      <c r="J29" s="90"/>
      <c r="K29" s="91"/>
      <c r="L29" s="91"/>
      <c r="M29" s="91"/>
    </row>
    <row r="30" spans="1:13" ht="15" customHeight="1" x14ac:dyDescent="0.25">
      <c r="A30" s="47"/>
      <c r="E30" s="48"/>
      <c r="F30" s="48"/>
      <c r="G30" s="60"/>
      <c r="H30" s="91"/>
      <c r="I30" s="90"/>
      <c r="J30" s="90"/>
      <c r="K30" s="91"/>
      <c r="L30" s="91"/>
      <c r="M30" s="91"/>
    </row>
    <row r="31" spans="1:13" ht="15" customHeight="1" x14ac:dyDescent="0.25">
      <c r="A31" s="50"/>
      <c r="E31" s="48"/>
      <c r="F31" s="51"/>
      <c r="G31" s="60"/>
      <c r="H31" s="91"/>
      <c r="I31" s="90"/>
      <c r="J31" s="90"/>
      <c r="K31" s="91"/>
      <c r="L31" s="91"/>
      <c r="M31" s="91"/>
    </row>
    <row r="32" spans="1:13" ht="15" customHeight="1" x14ac:dyDescent="0.25">
      <c r="A32" s="50"/>
      <c r="E32" s="48"/>
      <c r="F32" s="51"/>
      <c r="G32" s="60"/>
      <c r="H32" s="91"/>
      <c r="I32" s="90"/>
      <c r="J32" s="90"/>
      <c r="K32" s="91"/>
      <c r="L32" s="91"/>
      <c r="M32" s="91"/>
    </row>
    <row r="33" spans="1:13" ht="15" customHeight="1" x14ac:dyDescent="0.25">
      <c r="A33" s="50"/>
      <c r="E33" s="48"/>
      <c r="F33" s="52"/>
      <c r="G33" s="60"/>
      <c r="H33" s="91"/>
      <c r="I33" s="90"/>
      <c r="J33" s="90"/>
      <c r="K33" s="91"/>
      <c r="L33" s="91"/>
      <c r="M33" s="91"/>
    </row>
    <row r="34" spans="1:13" ht="15" customHeight="1" x14ac:dyDescent="0.25">
      <c r="A34" s="47"/>
      <c r="E34" s="48"/>
      <c r="F34" s="51"/>
      <c r="G34" s="60"/>
      <c r="H34" s="91"/>
      <c r="I34" s="90"/>
      <c r="J34" s="90"/>
      <c r="K34" s="91"/>
      <c r="L34" s="91"/>
      <c r="M34" s="91"/>
    </row>
    <row r="35" spans="1:13" ht="15" customHeight="1" x14ac:dyDescent="0.25">
      <c r="A35" s="47"/>
      <c r="E35" s="48"/>
      <c r="F35" s="51"/>
      <c r="G35" s="60"/>
      <c r="H35" s="91"/>
      <c r="I35" s="90"/>
      <c r="J35" s="90"/>
      <c r="K35" s="91"/>
      <c r="L35" s="91"/>
      <c r="M35" s="91"/>
    </row>
    <row r="36" spans="1:13" ht="15" customHeight="1" x14ac:dyDescent="0.25">
      <c r="A36" s="53"/>
      <c r="E36" s="48"/>
      <c r="F36" s="48"/>
      <c r="G36" s="60"/>
      <c r="H36" s="91"/>
      <c r="I36" s="90"/>
      <c r="J36" s="90"/>
      <c r="K36" s="91"/>
      <c r="L36" s="91"/>
      <c r="M36" s="91"/>
    </row>
    <row r="37" spans="1:13" ht="15" customHeight="1" x14ac:dyDescent="0.25">
      <c r="A37" s="53"/>
      <c r="E37" s="48"/>
      <c r="F37" s="48"/>
      <c r="G37" s="60"/>
      <c r="H37" s="91"/>
      <c r="I37" s="90"/>
      <c r="J37" s="90"/>
      <c r="K37" s="91"/>
      <c r="L37" s="91"/>
      <c r="M37" s="91"/>
    </row>
    <row r="38" spans="1:13" x14ac:dyDescent="0.25">
      <c r="A38" s="53"/>
      <c r="E38" s="48"/>
      <c r="F38" s="48"/>
      <c r="G38" s="60"/>
      <c r="H38" s="91"/>
      <c r="I38" s="90"/>
      <c r="J38" s="90"/>
      <c r="K38" s="91"/>
      <c r="L38" s="91"/>
      <c r="M38" s="91"/>
    </row>
    <row r="39" spans="1:13" x14ac:dyDescent="0.25">
      <c r="A39" s="53"/>
      <c r="E39" s="48"/>
      <c r="F39" s="48"/>
      <c r="G39" s="60"/>
      <c r="H39" s="91"/>
      <c r="I39" s="90"/>
      <c r="J39" s="90"/>
      <c r="K39" s="91"/>
      <c r="L39" s="91"/>
      <c r="M39" s="91"/>
    </row>
    <row r="40" spans="1:13" x14ac:dyDescent="0.25">
      <c r="A40" s="53"/>
      <c r="C40" s="40"/>
      <c r="E40" s="48"/>
      <c r="F40" s="49"/>
      <c r="G40" s="60"/>
      <c r="H40" s="91"/>
      <c r="I40" s="90"/>
      <c r="J40" s="90"/>
      <c r="K40" s="91"/>
      <c r="L40" s="91"/>
      <c r="M40" s="91"/>
    </row>
    <row r="41" spans="1:13" x14ac:dyDescent="0.25">
      <c r="A41" s="53"/>
      <c r="C41" s="40"/>
      <c r="E41" s="48"/>
      <c r="F41" s="48"/>
      <c r="G41" s="60"/>
      <c r="H41" s="91"/>
      <c r="I41" s="90"/>
      <c r="J41" s="90"/>
      <c r="K41" s="91"/>
      <c r="L41" s="91"/>
      <c r="M41" s="91"/>
    </row>
    <row r="42" spans="1:13" x14ac:dyDescent="0.25">
      <c r="A42" s="53"/>
      <c r="C42" s="40"/>
      <c r="E42" s="48"/>
      <c r="F42" s="48"/>
      <c r="G42" s="60"/>
      <c r="H42" s="91"/>
      <c r="I42" s="90"/>
      <c r="J42" s="90"/>
      <c r="K42" s="91"/>
      <c r="L42" s="91"/>
      <c r="M42" s="91"/>
    </row>
    <row r="43" spans="1:13" x14ac:dyDescent="0.25">
      <c r="A43" s="47"/>
      <c r="C43" s="40"/>
      <c r="E43" s="48"/>
      <c r="F43" s="48"/>
      <c r="G43" s="60"/>
      <c r="H43" s="91"/>
      <c r="I43" s="90"/>
      <c r="J43" s="90"/>
      <c r="K43" s="91"/>
      <c r="L43" s="91"/>
      <c r="M43" s="91"/>
    </row>
    <row r="44" spans="1:13" x14ac:dyDescent="0.25">
      <c r="A44" s="47"/>
      <c r="C44" s="40"/>
      <c r="G44" s="91"/>
      <c r="H44" s="91"/>
      <c r="I44" s="90"/>
      <c r="J44" s="90"/>
      <c r="K44" s="91"/>
      <c r="L44" s="91"/>
      <c r="M44" s="91"/>
    </row>
    <row r="45" spans="1:13" x14ac:dyDescent="0.25">
      <c r="C45" s="40"/>
      <c r="G45" s="91"/>
      <c r="H45" s="91"/>
      <c r="I45" s="90"/>
      <c r="J45" s="90"/>
      <c r="K45" s="91"/>
      <c r="L45" s="91"/>
      <c r="M45" s="91"/>
    </row>
    <row r="46" spans="1:13" x14ac:dyDescent="0.25">
      <c r="C46" s="40"/>
      <c r="G46" s="91"/>
      <c r="H46" s="91"/>
      <c r="I46" s="90"/>
      <c r="J46" s="90"/>
      <c r="K46" s="91"/>
      <c r="L46" s="91"/>
      <c r="M46" s="91"/>
    </row>
    <row r="47" spans="1:13" x14ac:dyDescent="0.25">
      <c r="C47" s="40"/>
      <c r="G47" s="91"/>
      <c r="H47" s="91"/>
      <c r="I47" s="90"/>
      <c r="J47" s="90"/>
      <c r="K47" s="91"/>
      <c r="L47" s="91"/>
      <c r="M47" s="91"/>
    </row>
    <row r="48" spans="1:13" x14ac:dyDescent="0.25">
      <c r="C48" s="40"/>
      <c r="G48" s="91"/>
      <c r="H48" s="91"/>
      <c r="I48" s="90"/>
      <c r="J48" s="90"/>
      <c r="K48" s="91"/>
      <c r="L48" s="91"/>
      <c r="M48" s="91"/>
    </row>
    <row r="49" spans="3:13" x14ac:dyDescent="0.25">
      <c r="C49" s="40"/>
      <c r="G49" s="96"/>
      <c r="H49" s="96"/>
      <c r="I49" s="97"/>
      <c r="J49" s="97"/>
      <c r="K49" s="96"/>
      <c r="L49" s="96"/>
      <c r="M49" s="96"/>
    </row>
    <row r="50" spans="3:13" x14ac:dyDescent="0.25">
      <c r="C50" s="40"/>
    </row>
    <row r="51" spans="3:13" x14ac:dyDescent="0.25">
      <c r="C51" s="40"/>
    </row>
    <row r="52" spans="3:13" x14ac:dyDescent="0.25">
      <c r="C52" s="40"/>
    </row>
    <row r="53" spans="3:13" x14ac:dyDescent="0.25">
      <c r="C53" s="40"/>
    </row>
    <row r="54" spans="3:13" x14ac:dyDescent="0.25">
      <c r="C54" s="40"/>
    </row>
    <row r="55" spans="3:13" x14ac:dyDescent="0.25">
      <c r="C55" s="40"/>
    </row>
    <row r="56" spans="3:13" x14ac:dyDescent="0.25">
      <c r="C56" s="40"/>
    </row>
    <row r="57" spans="3:13" x14ac:dyDescent="0.25">
      <c r="C57" s="40"/>
    </row>
    <row r="58" spans="3:13" x14ac:dyDescent="0.25">
      <c r="C58" s="40"/>
    </row>
    <row r="59" spans="3:13" x14ac:dyDescent="0.25">
      <c r="C59" s="40"/>
    </row>
    <row r="60" spans="3:13" x14ac:dyDescent="0.25">
      <c r="C60" s="40"/>
    </row>
    <row r="61" spans="3:13" x14ac:dyDescent="0.25">
      <c r="C61" s="40"/>
    </row>
    <row r="62" spans="3:13" x14ac:dyDescent="0.25">
      <c r="C62" s="40"/>
    </row>
    <row r="63" spans="3:13" x14ac:dyDescent="0.25">
      <c r="C63" s="40"/>
    </row>
    <row r="64" spans="3:13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189" spans="3:3" x14ac:dyDescent="0.25">
      <c r="C189" s="39" t="s">
        <v>29</v>
      </c>
    </row>
  </sheetData>
  <sheetProtection insertRows="0" deleteRows="0" selectLockedCells="1"/>
  <sortState ref="A6:E23">
    <sortCondition ref="C6:C23"/>
  </sortState>
  <conditionalFormatting sqref="G29:G42">
    <cfRule type="containsText" dxfId="11" priority="16" operator="containsText" text="New Tag Required">
      <formula>NOT(ISERROR(SEARCH("New Tag Required",G29)))</formula>
    </cfRule>
  </conditionalFormatting>
  <conditionalFormatting sqref="D39:D88">
    <cfRule type="containsText" dxfId="10" priority="15" operator="containsText" text="Yes">
      <formula>NOT(ISERROR(SEARCH("Yes",D39)))</formula>
    </cfRule>
  </conditionalFormatting>
  <conditionalFormatting sqref="H29:H88 H189:H410">
    <cfRule type="containsText" dxfId="9" priority="14" operator="containsText" text="New Sign Required">
      <formula>NOT(ISERROR(SEARCH("New Sign Required",H29)))</formula>
    </cfRule>
  </conditionalFormatting>
  <conditionalFormatting sqref="G29:G88">
    <cfRule type="containsText" dxfId="8" priority="13" operator="containsText" text="Action Required">
      <formula>NOT(ISERROR(SEARCH("Action Required",G29)))</formula>
    </cfRule>
  </conditionalFormatting>
  <conditionalFormatting sqref="H29:H88">
    <cfRule type="containsText" dxfId="7" priority="12" operator="containsText" text="Action Required">
      <formula>NOT(ISERROR(SEARCH("Action Required",H29)))</formula>
    </cfRule>
  </conditionalFormatting>
  <conditionalFormatting sqref="D89:D188">
    <cfRule type="containsText" dxfId="6" priority="7" operator="containsText" text="Yes">
      <formula>NOT(ISERROR(SEARCH("Yes",D89)))</formula>
    </cfRule>
  </conditionalFormatting>
  <conditionalFormatting sqref="H89:H188">
    <cfRule type="containsText" dxfId="5" priority="6" operator="containsText" text="New Sign Required">
      <formula>NOT(ISERROR(SEARCH("New Sign Required",H89)))</formula>
    </cfRule>
  </conditionalFormatting>
  <conditionalFormatting sqref="G89:G188">
    <cfRule type="containsText" dxfId="4" priority="5" operator="containsText" text="Action Required">
      <formula>NOT(ISERROR(SEARCH("Action Required",G89)))</formula>
    </cfRule>
  </conditionalFormatting>
  <conditionalFormatting sqref="H89:H188">
    <cfRule type="containsText" dxfId="3" priority="4" operator="containsText" text="Action Required">
      <formula>NOT(ISERROR(SEARCH("Action Required",H89)))</formula>
    </cfRule>
  </conditionalFormatting>
  <conditionalFormatting sqref="H1:H4 H29:H1048576 G5:G2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29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9:D63">
      <formula1>YesNo</formula1>
    </dataValidation>
    <dataValidation type="list" allowBlank="1" showInputMessage="1" showErrorMessage="1" sqref="H189:H39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C40:C188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G29:H188</xm:sqref>
        </x14:dataValidation>
        <x14:dataValidation type="list" allowBlank="1" showInputMessage="1">
          <x14:formula1>
            <xm:f>Lookup!$E$1:$E$19</xm:f>
          </x14:formula1>
          <xm:sqref>I6:I20</xm:sqref>
        </x14:dataValidation>
        <x14:dataValidation type="list" allowBlank="1" showInputMessage="1" showErrorMessage="1">
          <x14:formula1>
            <xm:f>Lookup!$G$1:$G$5</xm:f>
          </x14:formula1>
          <xm:sqref>C6:C22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>
        <f>([3]UKBuilding_List!A363)</f>
        <v>1200</v>
      </c>
      <c r="B363" s="3" t="str">
        <f>VLOOKUP(A363,[3]UKBuilding_List!$A$1:$D$376,3,FALSE)</f>
        <v>Electric Substation #1</v>
      </c>
      <c r="C363" s="1"/>
    </row>
    <row r="364" spans="1:3" x14ac:dyDescent="0.25">
      <c r="A364" s="2">
        <f>([3]UKBuilding_List!A364)</f>
        <v>1201</v>
      </c>
      <c r="B364" s="3" t="str">
        <f>VLOOKUP(A364,[3]UKBuilding_List!$A$1:$D$376,3,FALSE)</f>
        <v>Electric Substation #3</v>
      </c>
      <c r="C364" s="1"/>
    </row>
    <row r="365" spans="1:3" x14ac:dyDescent="0.25">
      <c r="A365" s="2" t="str">
        <f>([3]UKBuilding_List!A365)</f>
        <v>8633</v>
      </c>
      <c r="B365" s="3" t="str">
        <f>VLOOKUP(A365,[3]UKBuilding_List!$A$1:$D$376,3,FALSE)</f>
        <v>UK HealthCare Good Samaritan Hospital</v>
      </c>
      <c r="C365" s="1"/>
    </row>
    <row r="366" spans="1:3" x14ac:dyDescent="0.25">
      <c r="A366" s="2" t="str">
        <f>([3]UKBuilding_List!A366)</f>
        <v>9127</v>
      </c>
      <c r="B366" s="3" t="str">
        <f>VLOOKUP(A366,[3]UKBuilding_List!$A$1:$D$376,3,FALSE)</f>
        <v>1101 S. Limestone</v>
      </c>
      <c r="C366" s="1"/>
    </row>
    <row r="367" spans="1:3" x14ac:dyDescent="0.25">
      <c r="A367" s="2" t="str">
        <f>([3]UKBuilding_List!A367)</f>
        <v>9777</v>
      </c>
      <c r="B367" s="3" t="str">
        <f>VLOOKUP(A367,[3]UKBuilding_List!$A$1:$D$376,3,FALSE)</f>
        <v>114 Conn Terrace</v>
      </c>
      <c r="C367" s="1"/>
    </row>
    <row r="368" spans="1:3" x14ac:dyDescent="0.25">
      <c r="A368" s="2" t="str">
        <f>([3]UKBuilding_List!A368)</f>
        <v>9779</v>
      </c>
      <c r="B368" s="3" t="str">
        <f>VLOOKUP(A368,[3]UKBuilding_List!$A$1:$D$376,3,FALSE)</f>
        <v>PNC Pop Up Branch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2018-01-04T20:49:32Z</dcterms:modified>
</cp:coreProperties>
</file>