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604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Changes'!$A$1:$I$31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8" i="1" l="1"/>
  <c r="J7" i="1"/>
  <c r="E2" i="4" l="1"/>
  <c r="E1" i="4"/>
  <c r="B1" i="4"/>
  <c r="B2" i="4" l="1"/>
  <c r="M7" i="1" l="1"/>
  <c r="M8" i="1"/>
  <c r="M10" i="1"/>
  <c r="M11" i="1"/>
  <c r="M12" i="1"/>
  <c r="M14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J10" i="1"/>
  <c r="J11" i="1"/>
  <c r="J12" i="1"/>
  <c r="J14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H38" i="1" l="1"/>
  <c r="G38" i="1"/>
  <c r="M38" i="1" l="1"/>
  <c r="K2" i="1" s="1"/>
  <c r="J38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<sst xmlns="http://schemas.openxmlformats.org/spreadsheetml/2006/main" count="180" uniqueCount="101">
  <si>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</si>
  <si>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</si>
  <si>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</si>
  <si>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</si>
  <si>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</si>
  <si>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</si>
  <si>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</si>
  <si>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</si>
  <si>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</si>
  <si>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</si>
  <si>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</si>
  <si>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</si>
  <si>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</si>
  <si>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</si>
  <si>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</si>
  <si>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</si>
  <si>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</si>
  <si>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</si>
  <si>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</si>
  <si>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</si>
  <si>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</si>
  <si>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</si>
  <si>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</si>
  <si>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</si>
  <si>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</si>
  <si>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</si>
  <si>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</si>
  <si>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</si>
  <si>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</si>
  <si>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</si>
  <si>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</si>
  <si>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</si>
  <si>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</si>
  <si>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</si>
  <si>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</si>
  <si>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</si>
  <si>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</si>
  <si>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</si>
  <si>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</si>
  <si>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</si>
  <si>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</si>
  <si>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</si>
  <si>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</si>
  <si>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</si>
  <si>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</si>
  <si>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</si>
  <si>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</si>
  <si>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</si>
  <si>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</si>
  <si>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</si>
  <si>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</si>
  <si>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</si>
  <si>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</si>
  <si>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</si>
  <si>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</si>
  <si>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</si>
  <si>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</si>
  <si>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</si>
  <si>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</si>
  <si>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</si>
  <si>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</si>
  <si>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</si>
  <si>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</si>
  <si>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</si>
  <si>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</si>
  <si>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</si>
  <si>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</si>
  <si>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</si>
  <si>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</si>
  <si>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</si>
  <si>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</si>
  <si>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</si>
  <si>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</si>
  <si>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</si>
  <si>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</si>
  <si>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0604</t>
  </si>
  <si>
    <t>change to RR</t>
  </si>
  <si>
    <t>change room function to be a vestibule</t>
  </si>
  <si>
    <t>01</t>
  </si>
  <si>
    <t>removed corridor door near 106A</t>
  </si>
  <si>
    <t>door changed to be double doors</t>
  </si>
  <si>
    <t>Deactivate this room number</t>
  </si>
  <si>
    <t>LX-0604-01-0A106B1</t>
  </si>
  <si>
    <t>JOE CRAFT CENTER - Room 0A106B1</t>
  </si>
  <si>
    <t>LX-0604-01-0A112C1</t>
  </si>
  <si>
    <t>JOE CRAFT CENTER - Room 0A112C1</t>
  </si>
  <si>
    <t>LX-0604-01-0A112F</t>
  </si>
  <si>
    <t>JOE CRAFT CENTER - Room 0A112F</t>
  </si>
  <si>
    <t>A0106</t>
  </si>
  <si>
    <t>A0106A</t>
  </si>
  <si>
    <t>A0106B</t>
  </si>
  <si>
    <t>A0106B1</t>
  </si>
  <si>
    <t>A0112</t>
  </si>
  <si>
    <t>A0112C</t>
  </si>
  <si>
    <t>A0112C1</t>
  </si>
  <si>
    <t>A0112D</t>
  </si>
  <si>
    <t>A0112E</t>
  </si>
  <si>
    <t>A0112F</t>
  </si>
  <si>
    <t>A0112G</t>
  </si>
  <si>
    <t>A0112M</t>
  </si>
  <si>
    <t>A0112N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</si>
</sst>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18" fillId="0" borderId="0" xfId="42" applyFont="1" applyFill="1" applyAlignment="1" applyProtection="1">
      <alignment horizontal="left"/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4"/>
  <sheetViews>
    <sheetView tabSelected="1" zoomScale="90" zoomScaleNormal="90" workbookViewId="0">
      <selection activeCell="H22" sqref="H22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16.7109375" style="16" customWidth="1"/>
    <col min="8" max="8" width="20.7109375" style="16" customWidth="1"/>
    <col min="9" max="9" width="30.71093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80" t="s">
        <v>75</v>
      </c>
      <c r="C1" s="80"/>
      <c r="F1" s="68" t="s">
        <v>10</v>
      </c>
      <c r="G1" s="18">
        <v>42548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81" t="str">
        <f>VLOOKUP(B1,BuildingList!A:B,2,FALSE)</f>
        <v>Joe Craft Center</v>
      </c>
      <c r="C2" s="81"/>
      <c r="F2" s="69" t="s">
        <v>12</v>
      </c>
      <c r="G2" s="22" t="s">
        <v>58</v>
      </c>
      <c r="J2" s="15">
        <f>G38-J38</f>
        <v>9</v>
      </c>
      <c r="K2" s="15">
        <f>H38-M38</f>
        <v>3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30.75" thickTop="1" x14ac:dyDescent="0.25">
      <c r="A6" s="48" t="s">
        <v>88</v>
      </c>
      <c r="B6" s="48" t="s">
        <v>78</v>
      </c>
      <c r="C6" s="42" t="s">
        <v>49</v>
      </c>
      <c r="D6" s="41" t="s">
        <v>5</v>
      </c>
      <c r="E6" s="50">
        <v>159</v>
      </c>
      <c r="F6" s="50">
        <v>241</v>
      </c>
      <c r="G6" s="50" t="s">
        <v>2</v>
      </c>
      <c r="H6" s="41" t="s">
        <v>54</v>
      </c>
      <c r="I6" s="42" t="s">
        <v>79</v>
      </c>
      <c r="J6" s="59"/>
      <c r="K6" s="60"/>
      <c r="L6" s="59"/>
      <c r="M6" s="59"/>
      <c r="N6" s="60"/>
      <c r="O6" s="59"/>
    </row>
    <row r="7" spans="1:16" s="41" customFormat="1" x14ac:dyDescent="0.25">
      <c r="A7" s="48" t="s">
        <v>89</v>
      </c>
      <c r="B7" s="48" t="s">
        <v>78</v>
      </c>
      <c r="C7" s="42" t="s">
        <v>22</v>
      </c>
      <c r="D7" s="41" t="s">
        <v>5</v>
      </c>
      <c r="E7" s="50">
        <v>89</v>
      </c>
      <c r="F7" s="50">
        <v>52</v>
      </c>
      <c r="G7" s="50" t="s">
        <v>3</v>
      </c>
      <c r="H7" s="41" t="s">
        <v>2</v>
      </c>
      <c r="I7" s="42"/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 t="s">
        <v>90</v>
      </c>
      <c r="B8" s="48" t="s">
        <v>78</v>
      </c>
      <c r="C8" s="42" t="s">
        <v>22</v>
      </c>
      <c r="D8" s="41" t="s">
        <v>5</v>
      </c>
      <c r="E8" s="50">
        <v>154</v>
      </c>
      <c r="F8" s="50">
        <v>83</v>
      </c>
      <c r="G8" s="50" t="s">
        <v>3</v>
      </c>
      <c r="H8" s="41" t="s">
        <v>2</v>
      </c>
      <c r="I8" s="42"/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ht="15" customHeight="1" x14ac:dyDescent="0.25">
      <c r="A9" s="48" t="s">
        <v>91</v>
      </c>
      <c r="B9" s="48" t="s">
        <v>78</v>
      </c>
      <c r="C9" s="42" t="s">
        <v>24</v>
      </c>
      <c r="D9" s="41" t="s">
        <v>5</v>
      </c>
      <c r="E9" s="50">
        <v>0</v>
      </c>
      <c r="F9" s="50">
        <v>69</v>
      </c>
      <c r="G9" s="50" t="s">
        <v>3</v>
      </c>
      <c r="H9" s="41" t="s">
        <v>18</v>
      </c>
      <c r="I9" s="42"/>
      <c r="J9" s="59"/>
      <c r="K9" s="60"/>
      <c r="L9" s="59"/>
      <c r="M9" s="59"/>
      <c r="N9" s="60"/>
      <c r="O9" s="59"/>
    </row>
    <row r="10" spans="1:16" s="41" customFormat="1" x14ac:dyDescent="0.25">
      <c r="A10" s="61" t="s">
        <v>92</v>
      </c>
      <c r="B10" s="48" t="s">
        <v>78</v>
      </c>
      <c r="C10" s="42" t="s">
        <v>22</v>
      </c>
      <c r="D10" s="41" t="s">
        <v>5</v>
      </c>
      <c r="E10" s="62">
        <v>462</v>
      </c>
      <c r="F10" s="62">
        <v>318</v>
      </c>
      <c r="G10" s="50" t="s">
        <v>2</v>
      </c>
      <c r="H10" s="41" t="s">
        <v>2</v>
      </c>
      <c r="I10" s="42"/>
      <c r="J10" s="59" t="str">
        <f>IF(G10="No Change","N/A",IF(G10="New Tag Required",Lookup!F:F,IF(G10="Remove Old Tag",Lookup!F:F,IF(G10="N/A","N/A",""))))</f>
        <v>N/A</v>
      </c>
      <c r="K10" s="60"/>
      <c r="L10" s="59"/>
      <c r="M10" s="59" t="str">
        <f>IF(H10="No Change","N/A",IF(H10="New Tag Required",Lookup!F:F,IF(H10="Remove Old Sign",Lookup!F:F,IF(H10="N/A","N/A",""))))</f>
        <v>N/A</v>
      </c>
      <c r="N10" s="60"/>
      <c r="O10" s="59"/>
    </row>
    <row r="11" spans="1:16" s="41" customFormat="1" x14ac:dyDescent="0.25">
      <c r="A11" s="63" t="s">
        <v>93</v>
      </c>
      <c r="B11" s="48" t="s">
        <v>78</v>
      </c>
      <c r="C11" s="42" t="s">
        <v>22</v>
      </c>
      <c r="D11" s="41" t="s">
        <v>5</v>
      </c>
      <c r="E11" s="50">
        <v>195</v>
      </c>
      <c r="F11" s="50">
        <v>169</v>
      </c>
      <c r="G11" s="50" t="s">
        <v>2</v>
      </c>
      <c r="H11" s="41" t="s">
        <v>2</v>
      </c>
      <c r="I11" s="42"/>
      <c r="J11" s="59" t="str">
        <f>IF(G11="No Change","N/A",IF(G11="New Tag Required",Lookup!F:F,IF(G11="Remove Old Tag",Lookup!F:F,IF(G11="N/A","N/A",""))))</f>
        <v>N/A</v>
      </c>
      <c r="K11" s="60"/>
      <c r="L11" s="59"/>
      <c r="M11" s="59" t="str">
        <f>IF(H11="No Change","N/A",IF(H11="New Tag Required",Lookup!F:F,IF(H11="Remove Old Sign",Lookup!F:F,IF(H11="N/A","N/A",""))))</f>
        <v>N/A</v>
      </c>
      <c r="N11" s="60"/>
      <c r="O11" s="59"/>
    </row>
    <row r="12" spans="1:16" s="41" customFormat="1" x14ac:dyDescent="0.25">
      <c r="A12" s="77" t="s">
        <v>94</v>
      </c>
      <c r="B12" s="48" t="s">
        <v>78</v>
      </c>
      <c r="C12" s="42" t="s">
        <v>24</v>
      </c>
      <c r="D12" s="41" t="s">
        <v>5</v>
      </c>
      <c r="E12" s="50">
        <v>0</v>
      </c>
      <c r="F12" s="50">
        <v>9</v>
      </c>
      <c r="G12" s="50" t="s">
        <v>3</v>
      </c>
      <c r="H12" s="41" t="s">
        <v>18</v>
      </c>
      <c r="I12" s="42"/>
      <c r="J12" s="59">
        <f>IF(G12="No Change","N/A",IF(G12="New Tag Required",Lookup!F:F,IF(G12="Remove Old Tag",Lookup!F:F,IF(G12="N/A","N/A",""))))</f>
        <v>0</v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 t="s">
        <v>95</v>
      </c>
      <c r="B13" s="48" t="s">
        <v>78</v>
      </c>
      <c r="C13" s="42" t="s">
        <v>49</v>
      </c>
      <c r="D13" s="41" t="s">
        <v>5</v>
      </c>
      <c r="E13" s="50">
        <v>59</v>
      </c>
      <c r="F13" s="50">
        <v>79</v>
      </c>
      <c r="G13" s="50" t="s">
        <v>3</v>
      </c>
      <c r="H13" s="41" t="s">
        <v>18</v>
      </c>
      <c r="I13" s="42" t="s">
        <v>76</v>
      </c>
      <c r="J13" s="59"/>
      <c r="K13" s="60"/>
      <c r="L13" s="59"/>
      <c r="M13" s="59"/>
      <c r="N13" s="60"/>
      <c r="O13" s="59"/>
    </row>
    <row r="14" spans="1:16" s="41" customFormat="1" ht="30" x14ac:dyDescent="0.25">
      <c r="A14" s="63" t="s">
        <v>96</v>
      </c>
      <c r="B14" s="48" t="s">
        <v>78</v>
      </c>
      <c r="C14" s="42" t="s">
        <v>22</v>
      </c>
      <c r="D14" s="41" t="s">
        <v>5</v>
      </c>
      <c r="E14" s="50">
        <v>291</v>
      </c>
      <c r="F14" s="50">
        <v>28</v>
      </c>
      <c r="G14" s="50" t="s">
        <v>3</v>
      </c>
      <c r="H14" s="41" t="s">
        <v>13</v>
      </c>
      <c r="I14" s="42" t="s">
        <v>77</v>
      </c>
      <c r="J14" s="59">
        <f>IF(G14="No Change","N/A",IF(G14="New Tag Required",Lookup!F:F,IF(G14="Remove Old Tag",Lookup!F:F,IF(G14="N/A","N/A",""))))</f>
        <v>0</v>
      </c>
      <c r="K14" s="60"/>
      <c r="L14" s="59"/>
      <c r="M14" s="59" t="str">
        <f>IF(H14="No Change","N/A",IF(H14="New Tag Required",Lookup!F:F,IF(H14="Remove Old Sign",Lookup!F:F,IF(H14="N/A","N/A",""))))</f>
        <v>N/A</v>
      </c>
      <c r="N14" s="60"/>
      <c r="O14" s="59"/>
    </row>
    <row r="15" spans="1:16" s="41" customFormat="1" ht="15" customHeight="1" x14ac:dyDescent="0.25">
      <c r="A15" s="63" t="s">
        <v>97</v>
      </c>
      <c r="B15" s="48" t="s">
        <v>78</v>
      </c>
      <c r="C15" s="42" t="s">
        <v>51</v>
      </c>
      <c r="D15" s="41" t="s">
        <v>5</v>
      </c>
      <c r="E15" s="50">
        <v>88</v>
      </c>
      <c r="F15" s="50">
        <v>0</v>
      </c>
      <c r="G15" s="50"/>
      <c r="I15" s="42" t="s">
        <v>81</v>
      </c>
      <c r="J15" s="59"/>
      <c r="K15" s="60"/>
      <c r="L15" s="59"/>
      <c r="M15" s="59"/>
      <c r="N15" s="60"/>
      <c r="O15" s="59"/>
    </row>
    <row r="16" spans="1:16" s="41" customFormat="1" ht="30" x14ac:dyDescent="0.25">
      <c r="A16" s="63" t="s">
        <v>98</v>
      </c>
      <c r="B16" s="48" t="s">
        <v>78</v>
      </c>
      <c r="C16" s="42" t="s">
        <v>49</v>
      </c>
      <c r="D16" s="41" t="s">
        <v>5</v>
      </c>
      <c r="E16" s="50">
        <v>487</v>
      </c>
      <c r="F16" s="50">
        <v>836</v>
      </c>
      <c r="G16" s="50" t="s">
        <v>3</v>
      </c>
      <c r="H16" s="41" t="s">
        <v>31</v>
      </c>
      <c r="I16" s="42" t="s">
        <v>80</v>
      </c>
      <c r="J16" s="59">
        <f>IF(G16="No Change","N/A",IF(G16="New Tag Required",Lookup!F:F,IF(G16="Remove Old Tag",Lookup!F:F,IF(G16="N/A","N/A",""))))</f>
        <v>0</v>
      </c>
      <c r="K16" s="60"/>
      <c r="L16" s="59"/>
      <c r="M16" s="59" t="str">
        <f>IF(H16="No Change","N/A",IF(H16="New Tag Required",Lookup!F:F,IF(H16="Remove Old Sign",Lookup!F:F,IF(H16="N/A","N/A",""))))</f>
        <v/>
      </c>
      <c r="N16" s="60"/>
      <c r="O16" s="59"/>
    </row>
    <row r="17" spans="1:15" s="41" customFormat="1" x14ac:dyDescent="0.25">
      <c r="A17" s="63" t="s">
        <v>99</v>
      </c>
      <c r="B17" s="48" t="s">
        <v>78</v>
      </c>
      <c r="C17" s="42" t="s">
        <v>49</v>
      </c>
      <c r="D17" s="41" t="s">
        <v>5</v>
      </c>
      <c r="E17" s="50">
        <v>368</v>
      </c>
      <c r="F17" s="50">
        <v>367</v>
      </c>
      <c r="G17" s="50" t="s">
        <v>3</v>
      </c>
      <c r="H17" s="41" t="s">
        <v>13</v>
      </c>
      <c r="I17" s="42"/>
      <c r="J17" s="59">
        <f>IF(G17="No Change","N/A",IF(G17="New Tag Required",Lookup!F:F,IF(G17="Remove Old Tag",Lookup!F:F,IF(G17="N/A","N/A",""))))</f>
        <v>0</v>
      </c>
      <c r="K17" s="60"/>
      <c r="L17" s="59"/>
      <c r="M17" s="59" t="str">
        <f>IF(H17="No Change","N/A",IF(H17="New Tag Required",Lookup!F:F,IF(H17="Remove Old Sign",Lookup!F:F,IF(H17="N/A","N/A",""))))</f>
        <v>N/A</v>
      </c>
      <c r="N17" s="60"/>
      <c r="O17" s="59"/>
    </row>
    <row r="18" spans="1:15" s="41" customFormat="1" x14ac:dyDescent="0.25">
      <c r="A18" s="63" t="s">
        <v>100</v>
      </c>
      <c r="B18" s="48" t="s">
        <v>78</v>
      </c>
      <c r="C18" s="42" t="s">
        <v>49</v>
      </c>
      <c r="D18" s="41" t="s">
        <v>5</v>
      </c>
      <c r="E18" s="50">
        <v>135</v>
      </c>
      <c r="F18" s="50">
        <v>238</v>
      </c>
      <c r="G18" s="50" t="s">
        <v>3</v>
      </c>
      <c r="H18" s="41" t="s">
        <v>2</v>
      </c>
      <c r="I18" s="42"/>
      <c r="J18" s="59">
        <f>IF(G18="No Change","N/A",IF(G18="New Tag Required",Lookup!F:F,IF(G18="Remove Old Tag",Lookup!F:F,IF(G18="N/A","N/A",""))))</f>
        <v>0</v>
      </c>
      <c r="K18" s="60"/>
      <c r="L18" s="59"/>
      <c r="M18" s="59" t="str">
        <f>IF(H18="No Change","N/A",IF(H18="New Tag Required",Lookup!F:F,IF(H18="Remove Old Sign",Lookup!F:F,IF(H18="N/A","N/A",""))))</f>
        <v>N/A</v>
      </c>
      <c r="N18" s="60"/>
      <c r="O18" s="59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4"/>
      <c r="L23" s="42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1"/>
      <c r="G24" s="50"/>
      <c r="I24" s="42"/>
      <c r="J24" s="59" t="str">
        <f>IF(G24="No Change","N/A",IF(G24="New Tag Required",Lookup!F:F,IF(G24="Remove Old Tag",Lookup!F:F,IF(G24="N/A","N/A",""))))</f>
        <v/>
      </c>
      <c r="K24" s="64"/>
      <c r="L24" s="42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4"/>
      <c r="L25" s="42"/>
      <c r="M25" s="59" t="str">
        <f>IF(H25="No Change","N/A",IF(H25="New Tag Required",Lookup!F:F,IF(H25="Remove Old Sign",Lookup!F:F,IF(H25="N/A","N/A",""))))</f>
        <v/>
      </c>
      <c r="N25" s="64"/>
      <c r="O25" s="42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4"/>
      <c r="O26" s="42"/>
    </row>
    <row r="27" spans="1:15" s="41" customFormat="1" x14ac:dyDescent="0.25">
      <c r="A27" s="63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4"/>
      <c r="O27" s="42"/>
    </row>
    <row r="28" spans="1:15" s="41" customFormat="1" x14ac:dyDescent="0.25">
      <c r="A28" s="63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63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s="41" customFormat="1" x14ac:dyDescent="0.25">
      <c r="A30" s="49"/>
      <c r="B30" s="48"/>
      <c r="C30" s="42"/>
      <c r="E30" s="50"/>
      <c r="F30" s="50"/>
      <c r="G30" s="50"/>
      <c r="I30" s="42"/>
      <c r="J30" s="59" t="str">
        <f>IF(G30="No Change","N/A",IF(G30="New Tag Required",Lookup!F:F,IF(G30="Remove Old Tag",Lookup!F:F,IF(G30="N/A","N/A",""))))</f>
        <v/>
      </c>
      <c r="K30" s="65"/>
      <c r="M30" s="59" t="str">
        <f>IF(H30="No Change","N/A",IF(H30="New Tag Required",Lookup!F:F,IF(H30="Remove Old Sign",Lookup!F:F,IF(H30="N/A","N/A",""))))</f>
        <v/>
      </c>
      <c r="N30" s="65"/>
    </row>
    <row r="31" spans="1:15" s="41" customFormat="1" x14ac:dyDescent="0.25">
      <c r="A31" s="49"/>
      <c r="B31" s="48"/>
      <c r="C31" s="42"/>
      <c r="E31" s="50"/>
      <c r="F31" s="50"/>
      <c r="G31" s="50"/>
      <c r="I31" s="42"/>
      <c r="J31" s="59" t="str">
        <f>IF(G31="No Change","N/A",IF(G31="New Tag Required",Lookup!F:F,IF(G31="Remove Old Tag",Lookup!F:F,IF(G31="N/A","N/A",""))))</f>
        <v/>
      </c>
      <c r="K31" s="65"/>
      <c r="M31" s="59" t="str">
        <f>IF(H31="No Change","N/A",IF(H31="New Tag Required",Lookup!F:F,IF(H31="Remove Old Sign",Lookup!F:F,IF(H31="N/A","N/A",""))))</f>
        <v/>
      </c>
      <c r="N31" s="65"/>
    </row>
    <row r="32" spans="1:15" s="41" customFormat="1" x14ac:dyDescent="0.25">
      <c r="A32" s="49"/>
      <c r="B32" s="48"/>
      <c r="C32" s="42"/>
      <c r="E32" s="50"/>
      <c r="F32" s="50"/>
      <c r="G32" s="50"/>
      <c r="I32" s="42"/>
      <c r="J32" s="59" t="str">
        <f>IF(G32="No Change","N/A",IF(G32="New Tag Required",Lookup!F:F,IF(G32="Remove Old Tag",Lookup!F:F,IF(G32="N/A","N/A",""))))</f>
        <v/>
      </c>
      <c r="K32" s="65"/>
      <c r="M32" s="59" t="str">
        <f>IF(H32="No Change","N/A",IF(H32="New Tag Required",Lookup!F:F,IF(H32="Remove Old Sign",Lookup!F:F,IF(H32="N/A","N/A",""))))</f>
        <v/>
      </c>
      <c r="N32" s="65"/>
    </row>
    <row r="33" spans="1:14" x14ac:dyDescent="0.25">
      <c r="A33" s="56"/>
      <c r="C33" s="11"/>
      <c r="E33" s="30"/>
      <c r="F33" s="30"/>
      <c r="G33" s="30"/>
      <c r="J33" s="10" t="str">
        <f>IF(G33="No Change","N/A",IF(G33="New Tag Required",Lookup!F:F,IF(G33="Remove Old Tag",Lookup!F:F,IF(G33="N/A","N/A",""))))</f>
        <v/>
      </c>
      <c r="K33" s="32"/>
      <c r="M33" s="10" t="str">
        <f>IF(H33="No Change","N/A",IF(H33="New Tag Required",Lookup!F:F,IF(H33="Remove Old Sign",Lookup!F:F,IF(H33="N/A","N/A",""))))</f>
        <v/>
      </c>
      <c r="N33" s="32"/>
    </row>
    <row r="34" spans="1:14" x14ac:dyDescent="0.25">
      <c r="A34" s="56"/>
      <c r="C34" s="11"/>
      <c r="E34" s="30"/>
      <c r="F34" s="30"/>
      <c r="G34" s="30"/>
      <c r="J34" s="10" t="str">
        <f>IF(G34="No Change","N/A",IF(G34="New Tag Required",Lookup!F:F,IF(G34="Remove Old Tag",Lookup!F:F,IF(G34="N/A","N/A",""))))</f>
        <v/>
      </c>
      <c r="K34" s="32"/>
      <c r="M34" s="10" t="str">
        <f>IF(H34="No Change","N/A",IF(H34="New Tag Required",Lookup!F:F,IF(H34="Remove Old Sign",Lookup!F:F,IF(H34="N/A","N/A",""))))</f>
        <v/>
      </c>
      <c r="N34" s="32"/>
    </row>
    <row r="35" spans="1:14" x14ac:dyDescent="0.25">
      <c r="A35" s="56"/>
      <c r="C35" s="11"/>
      <c r="E35" s="30"/>
      <c r="F35" s="30"/>
      <c r="G35" s="30"/>
      <c r="J35" s="10" t="str">
        <f>IF(G35="No Change","N/A",IF(G35="New Tag Required",Lookup!F:F,IF(G35="Remove Old Tag",Lookup!F:F,IF(G35="N/A","N/A",""))))</f>
        <v/>
      </c>
      <c r="K35" s="32"/>
      <c r="M35" s="10" t="str">
        <f>IF(H35="No Change","N/A",IF(H35="New Tag Required",Lookup!F:F,IF(H35="Remove Old Sign",Lookup!F:F,IF(H35="N/A","N/A",""))))</f>
        <v/>
      </c>
      <c r="N35" s="32"/>
    </row>
    <row r="36" spans="1:14" ht="15.75" thickBot="1" x14ac:dyDescent="0.3">
      <c r="A36" s="56"/>
      <c r="C36" s="11"/>
      <c r="E36" s="30"/>
      <c r="F36" s="30"/>
      <c r="G36" s="30"/>
      <c r="K36" s="32"/>
      <c r="N36" s="32"/>
    </row>
    <row r="37" spans="1:14" ht="45" x14ac:dyDescent="0.25">
      <c r="A37" s="56"/>
      <c r="C37" s="11"/>
      <c r="E37" s="30"/>
      <c r="F37" s="30"/>
      <c r="G37" s="74" t="s">
        <v>45</v>
      </c>
      <c r="H37" s="75" t="s">
        <v>46</v>
      </c>
      <c r="J37" s="76" t="s">
        <v>40</v>
      </c>
      <c r="K37" s="10"/>
      <c r="L37" s="10"/>
      <c r="M37" s="76" t="s">
        <v>41</v>
      </c>
    </row>
    <row r="38" spans="1:14" ht="15.75" thickBot="1" x14ac:dyDescent="0.3">
      <c r="A38" s="56"/>
      <c r="C38" s="11"/>
      <c r="E38" s="30"/>
      <c r="F38" s="30"/>
      <c r="G38" s="14">
        <f>COUNTIF(G7:G37,"New Tag Required")</f>
        <v>9</v>
      </c>
      <c r="H38" s="13">
        <f>COUNTIF(H6:H37,"New Sign Required")</f>
        <v>3</v>
      </c>
      <c r="J38" s="12">
        <f>COUNTIF(J6:J37,"Installed")</f>
        <v>0</v>
      </c>
      <c r="K38" s="10"/>
      <c r="L38" s="10"/>
      <c r="M38" s="12">
        <f>COUNTIF(M6:M37,"Installed")</f>
        <v>0</v>
      </c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6"/>
      <c r="C43" s="11"/>
      <c r="E43" s="30"/>
      <c r="F43" s="30"/>
      <c r="G43" s="30"/>
    </row>
    <row r="44" spans="1:14" x14ac:dyDescent="0.25">
      <c r="A44" s="56"/>
      <c r="C44" s="11"/>
      <c r="E44" s="30"/>
      <c r="F44" s="30"/>
      <c r="G44" s="30"/>
    </row>
    <row r="45" spans="1:14" x14ac:dyDescent="0.25">
      <c r="A45" s="56"/>
      <c r="C45" s="11"/>
      <c r="E45" s="30"/>
      <c r="F45" s="30"/>
      <c r="G45" s="30"/>
    </row>
    <row r="46" spans="1:14" x14ac:dyDescent="0.25">
      <c r="A46" s="57"/>
      <c r="C46" s="11"/>
      <c r="E46" s="30"/>
      <c r="F46" s="33"/>
      <c r="G46" s="30"/>
    </row>
    <row r="47" spans="1:14" x14ac:dyDescent="0.25">
      <c r="A47" s="57"/>
      <c r="C47" s="11"/>
      <c r="E47" s="30"/>
      <c r="F47" s="33"/>
      <c r="G47" s="30"/>
    </row>
    <row r="48" spans="1:14" x14ac:dyDescent="0.25">
      <c r="A48" s="57"/>
      <c r="C48" s="11"/>
      <c r="E48" s="30"/>
      <c r="F48" s="34"/>
      <c r="G48" s="30"/>
    </row>
    <row r="49" spans="1:7" x14ac:dyDescent="0.25">
      <c r="A49" s="56"/>
      <c r="C49" s="11"/>
      <c r="E49" s="30"/>
      <c r="F49" s="33"/>
      <c r="G49" s="30"/>
    </row>
    <row r="50" spans="1:7" x14ac:dyDescent="0.25">
      <c r="A50" s="56"/>
      <c r="C50" s="11"/>
      <c r="E50" s="30"/>
      <c r="F50" s="33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0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8"/>
      <c r="C55" s="11"/>
      <c r="E55" s="30"/>
      <c r="F55" s="31"/>
      <c r="G55" s="30"/>
    </row>
    <row r="56" spans="1:7" x14ac:dyDescent="0.25">
      <c r="A56" s="58"/>
      <c r="C56" s="11"/>
      <c r="E56" s="30"/>
      <c r="F56" s="30"/>
      <c r="G56" s="30"/>
    </row>
    <row r="57" spans="1:7" x14ac:dyDescent="0.25">
      <c r="A57" s="58"/>
      <c r="C57" s="11"/>
      <c r="E57" s="30"/>
      <c r="F57" s="30"/>
      <c r="G57" s="30"/>
    </row>
    <row r="58" spans="1:7" x14ac:dyDescent="0.25">
      <c r="A58" s="56"/>
      <c r="C58" s="11"/>
      <c r="E58" s="30"/>
      <c r="F58" s="30"/>
      <c r="G58" s="30"/>
    </row>
    <row r="59" spans="1:7" x14ac:dyDescent="0.25">
      <c r="A59" s="56"/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86" spans="3:3" x14ac:dyDescent="0.25">
      <c r="C86" s="11"/>
    </row>
    <row r="87" spans="3:3" x14ac:dyDescent="0.25">
      <c r="C87" s="11"/>
    </row>
    <row r="204" spans="3:3" x14ac:dyDescent="0.25">
      <c r="C204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3:G57">
    <cfRule type="containsText" dxfId="59" priority="131" operator="containsText" text="New Tag Required">
      <formula>NOT(ISERROR(SEARCH("New Tag Required",G43)))</formula>
    </cfRule>
  </conditionalFormatting>
  <conditionalFormatting sqref="D43:D103 D7:D9">
    <cfRule type="containsText" dxfId="58" priority="130" operator="containsText" text="Yes">
      <formula>NOT(ISERROR(SEARCH("Yes",D7)))</formula>
    </cfRule>
  </conditionalFormatting>
  <conditionalFormatting sqref="H43:H103 H204:H425">
    <cfRule type="containsText" dxfId="57" priority="118" operator="containsText" text="New Sign Required">
      <formula>NOT(ISERROR(SEARCH("New Sign Required",H43)))</formula>
    </cfRule>
  </conditionalFormatting>
  <conditionalFormatting sqref="G43:G103">
    <cfRule type="containsText" dxfId="56" priority="117" operator="containsText" text="Action Required">
      <formula>NOT(ISERROR(SEARCH("Action Required",G43)))</formula>
    </cfRule>
  </conditionalFormatting>
  <conditionalFormatting sqref="H43:H103">
    <cfRule type="containsText" dxfId="55" priority="116" operator="containsText" text="Action Required">
      <formula>NOT(ISERROR(SEARCH("Action Required",H43)))</formula>
    </cfRule>
  </conditionalFormatting>
  <conditionalFormatting sqref="G39:G42 G9:G36 G6:G7">
    <cfRule type="containsText" dxfId="54" priority="58" operator="containsText" text="New Tag Required">
      <formula>NOT(ISERROR(SEARCH("New Tag Required",G6)))</formula>
    </cfRule>
  </conditionalFormatting>
  <conditionalFormatting sqref="D6:D42">
    <cfRule type="containsText" dxfId="53" priority="57" operator="containsText" text="Yes">
      <formula>NOT(ISERROR(SEARCH("Yes",D6)))</formula>
    </cfRule>
  </conditionalFormatting>
  <conditionalFormatting sqref="H6 H11:H36 H39:H42">
    <cfRule type="containsText" dxfId="52" priority="56" operator="containsText" text="New Sign Required">
      <formula>NOT(ISERROR(SEARCH("New Sign Required",H6)))</formula>
    </cfRule>
  </conditionalFormatting>
  <conditionalFormatting sqref="G39:G42 G9:G36 G6:G7">
    <cfRule type="containsText" dxfId="51" priority="55" operator="containsText" text="Action Required">
      <formula>NOT(ISERROR(SEARCH("Action Required",G6)))</formula>
    </cfRule>
  </conditionalFormatting>
  <conditionalFormatting sqref="H6 H11:H36 H39:H42">
    <cfRule type="containsText" dxfId="50" priority="54" operator="containsText" text="Action Required">
      <formula>NOT(ISERROR(SEARCH("Action Required",H6)))</formula>
    </cfRule>
  </conditionalFormatting>
  <conditionalFormatting sqref="G6:G7">
    <cfRule type="containsText" dxfId="49" priority="53" operator="containsText" text="New Tag Required">
      <formula>NOT(ISERROR(SEARCH("New Tag Required",G6)))</formula>
    </cfRule>
  </conditionalFormatting>
  <conditionalFormatting sqref="D7">
    <cfRule type="containsText" dxfId="48" priority="52" operator="containsText" text="Yes">
      <formula>NOT(ISERROR(SEARCH("Yes",D7)))</formula>
    </cfRule>
  </conditionalFormatting>
  <conditionalFormatting sqref="G6:G7">
    <cfRule type="containsText" dxfId="47" priority="51" operator="containsText" text="Action Required">
      <formula>NOT(ISERROR(SEARCH("Action Required",G6)))</formula>
    </cfRule>
  </conditionalFormatting>
  <conditionalFormatting sqref="D104:D203">
    <cfRule type="containsText" dxfId="46" priority="50" operator="containsText" text="Yes">
      <formula>NOT(ISERROR(SEARCH("Yes",D104)))</formula>
    </cfRule>
  </conditionalFormatting>
  <conditionalFormatting sqref="H104:H203">
    <cfRule type="containsText" dxfId="45" priority="49" operator="containsText" text="New Sign Required">
      <formula>NOT(ISERROR(SEARCH("New Sign Required",H104)))</formula>
    </cfRule>
  </conditionalFormatting>
  <conditionalFormatting sqref="G104:G203">
    <cfRule type="containsText" dxfId="44" priority="48" operator="containsText" text="Action Required">
      <formula>NOT(ISERROR(SEARCH("Action Required",G104)))</formula>
    </cfRule>
  </conditionalFormatting>
  <conditionalFormatting sqref="H104:H203">
    <cfRule type="containsText" dxfId="43" priority="47" operator="containsText" text="Action Required">
      <formula>NOT(ISERROR(SEARCH("Action Required",H104)))</formula>
    </cfRule>
  </conditionalFormatting>
  <conditionalFormatting sqref="D10">
    <cfRule type="containsText" dxfId="42" priority="44" operator="containsText" text="Yes">
      <formula>NOT(ISERROR(SEARCH("Yes",D10)))</formula>
    </cfRule>
  </conditionalFormatting>
  <conditionalFormatting sqref="H6:H7">
    <cfRule type="containsText" dxfId="41" priority="31" operator="containsText" text="New Sign Required">
      <formula>NOT(ISERROR(SEARCH("New Sign Required",H6)))</formula>
    </cfRule>
  </conditionalFormatting>
  <conditionalFormatting sqref="H6:H7">
    <cfRule type="containsText" dxfId="40" priority="29" operator="containsText" text="Action Required">
      <formula>NOT(ISERROR(SEARCH("Action Required",H6)))</formula>
    </cfRule>
  </conditionalFormatting>
  <conditionalFormatting sqref="G8:G9">
    <cfRule type="containsText" dxfId="39" priority="28" operator="containsText" text="New Tag Required">
      <formula>NOT(ISERROR(SEARCH("New Tag Required",G8)))</formula>
    </cfRule>
  </conditionalFormatting>
  <conditionalFormatting sqref="H8:H9">
    <cfRule type="containsText" dxfId="38" priority="27" operator="containsText" text="New Sign Required">
      <formula>NOT(ISERROR(SEARCH("New Sign Required",H8)))</formula>
    </cfRule>
  </conditionalFormatting>
  <conditionalFormatting sqref="G8:G9">
    <cfRule type="containsText" dxfId="37" priority="26" operator="containsText" text="Action Required">
      <formula>NOT(ISERROR(SEARCH("Action Required",G8)))</formula>
    </cfRule>
  </conditionalFormatting>
  <conditionalFormatting sqref="H8:H9">
    <cfRule type="containsText" dxfId="36" priority="25" operator="containsText" text="Action Required">
      <formula>NOT(ISERROR(SEARCH("Action Required",H8)))</formula>
    </cfRule>
  </conditionalFormatting>
  <conditionalFormatting sqref="J2:N2">
    <cfRule type="cellIs" dxfId="35" priority="24" operator="notEqual">
      <formula>0</formula>
    </cfRule>
  </conditionalFormatting>
  <conditionalFormatting sqref="J6:J35">
    <cfRule type="cellIs" dxfId="34" priority="23" operator="equal">
      <formula>0</formula>
    </cfRule>
  </conditionalFormatting>
  <conditionalFormatting sqref="M6:M35">
    <cfRule type="cellIs" dxfId="33" priority="22" operator="equal">
      <formula>0</formula>
    </cfRule>
  </conditionalFormatting>
  <conditionalFormatting sqref="M6:M35 J6:J35">
    <cfRule type="cellIs" dxfId="32" priority="19" operator="equal">
      <formula>"In Progress"</formula>
    </cfRule>
    <cfRule type="cellIs" dxfId="31" priority="20" operator="equal">
      <formula>"Log Issues"</formula>
    </cfRule>
    <cfRule type="cellIs" dxfId="30" priority="21" operator="equal">
      <formula>"N/A"</formula>
    </cfRule>
  </conditionalFormatting>
  <conditionalFormatting sqref="K6:L18">
    <cfRule type="expression" dxfId="29" priority="18">
      <formula>$J6="Log Issues"</formula>
    </cfRule>
  </conditionalFormatting>
  <conditionalFormatting sqref="N6:N18">
    <cfRule type="expression" dxfId="28" priority="17">
      <formula>$M6="Log Issues"</formula>
    </cfRule>
  </conditionalFormatting>
  <conditionalFormatting sqref="G10">
    <cfRule type="containsText" dxfId="27" priority="16" operator="containsText" text="New Tag Required">
      <formula>NOT(ISERROR(SEARCH("New Tag Required",G10)))</formula>
    </cfRule>
  </conditionalFormatting>
  <conditionalFormatting sqref="H10">
    <cfRule type="containsText" dxfId="26" priority="15" operator="containsText" text="New Sign Required">
      <formula>NOT(ISERROR(SEARCH("New Sign Required",H10)))</formula>
    </cfRule>
  </conditionalFormatting>
  <conditionalFormatting sqref="G10">
    <cfRule type="containsText" dxfId="25" priority="14" operator="containsText" text="Action Required">
      <formula>NOT(ISERROR(SEARCH("Action Required",G10)))</formula>
    </cfRule>
  </conditionalFormatting>
  <conditionalFormatting sqref="H10">
    <cfRule type="containsText" dxfId="24" priority="13" operator="containsText" text="Action Required">
      <formula>NOT(ISERROR(SEARCH("Action Required",H10)))</formula>
    </cfRule>
  </conditionalFormatting>
  <conditionalFormatting sqref="H1:H1048576">
    <cfRule type="containsText" dxfId="23" priority="11" operator="containsText" text="Remove Old Sign">
      <formula>NOT(ISERROR(SEARCH("Remove Old Sign",H1)))</formula>
    </cfRule>
    <cfRule type="containsText" dxfId="22" priority="12" operator="containsText" text="Move Sign to New Location">
      <formula>NOT(ISERROR(SEARCH("Move Sign to New Location",H1)))</formula>
    </cfRule>
  </conditionalFormatting>
  <conditionalFormatting sqref="G1:G1048576">
    <cfRule type="containsText" dxfId="21" priority="10" operator="containsText" text="Remove Old Tag">
      <formula>NOT(ISERROR(SEARCH("Remove Old Tag",G1)))</formula>
    </cfRule>
  </conditionalFormatting>
  <conditionalFormatting sqref="G6">
    <cfRule type="containsText" dxfId="20" priority="9" operator="containsText" text="New Tag Required">
      <formula>NOT(ISERROR(SEARCH("New Tag Required",G6)))</formula>
    </cfRule>
  </conditionalFormatting>
  <conditionalFormatting sqref="G6">
    <cfRule type="containsText" dxfId="19" priority="8" operator="containsText" text="Action Required">
      <formula>NOT(ISERROR(SEARCH("Action Required",G6)))</formula>
    </cfRule>
  </conditionalFormatting>
  <conditionalFormatting sqref="G6">
    <cfRule type="containsText" dxfId="18" priority="7" operator="containsText" text="Remove Old Tag">
      <formula>NOT(ISERROR(SEARCH("Remove Old Tag",G6)))</formula>
    </cfRule>
  </conditionalFormatting>
  <conditionalFormatting sqref="G6:G7">
    <cfRule type="containsText" dxfId="17" priority="6" operator="containsText" text="New Tag Required">
      <formula>NOT(ISERROR(SEARCH("New Tag Required",G6)))</formula>
    </cfRule>
  </conditionalFormatting>
  <conditionalFormatting sqref="G6:G7">
    <cfRule type="containsText" dxfId="16" priority="5" operator="containsText" text="Action Required">
      <formula>NOT(ISERROR(SEARCH("Action Required",G6)))</formula>
    </cfRule>
  </conditionalFormatting>
  <conditionalFormatting sqref="G8">
    <cfRule type="containsText" dxfId="15" priority="4" operator="containsText" text="New Tag Required">
      <formula>NOT(ISERROR(SEARCH("New Tag Required",G8)))</formula>
    </cfRule>
  </conditionalFormatting>
  <conditionalFormatting sqref="G8">
    <cfRule type="containsText" dxfId="14" priority="3" operator="containsText" text="Action Required">
      <formula>NOT(ISERROR(SEARCH("Action Required",G8)))</formula>
    </cfRule>
  </conditionalFormatting>
  <conditionalFormatting sqref="G6">
    <cfRule type="containsText" dxfId="13" priority="2" operator="containsText" text="New Tag Required">
      <formula>NOT(ISERROR(SEARCH("New Tag Required",G6)))</formula>
    </cfRule>
  </conditionalFormatting>
  <conditionalFormatting sqref="G6">
    <cfRule type="containsText" dxfId="12" priority="1" operator="containsText" text="Action Required">
      <formula>NOT(ISERROR(SEARCH("Action Required",G6)))</formula>
    </cfRule>
  </conditionalFormatting>
  <dataValidations count="2">
    <dataValidation type="list" allowBlank="1" showInputMessage="1" showErrorMessage="1" sqref="D8:D78">
      <formula1>YesNo</formula1>
    </dataValidation>
    <dataValidation type="list" allowBlank="1" showInputMessage="1" showErrorMessage="1" sqref="H204:H408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H39:H203 H36</xm:sqref>
        </x14:dataValidation>
        <x14:dataValidation type="list" allowBlank="1" showInputMessage="1" showErrorMessage="1">
          <x14:formula1>
            <xm:f>Lookup!$A$1:$A$4</xm:f>
          </x14:formula1>
          <xm:sqref>G39:G203 G36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O6:O18</xm:sqref>
        </x14:dataValidation>
        <x14:dataValidation type="list" allowBlank="1" showInputMessage="1" showErrorMessage="1">
          <x14:formula1>
            <xm:f>Lookup!$A$1:$A$8</xm:f>
          </x14:formula1>
          <xm:sqref>G7 G8:G35</xm:sqref>
        </x14:dataValidation>
        <x14:dataValidation type="list" allowBlank="1" showInputMessage="1" showErrorMessage="1">
          <x14:formula1>
            <xm:f>Lookup!$D$1:$D$10</xm:f>
          </x14:formula1>
          <xm:sqref>H6:H35</xm:sqref>
        </x14:dataValidation>
        <x14:dataValidation type="list" allowBlank="1" showInputMessage="1" showErrorMessage="1">
          <x14:formula1>
            <xm:f>Lookup!$F$1:$F$7</xm:f>
          </x14:formula1>
          <xm:sqref>J6:J35</xm:sqref>
        </x14:dataValidation>
        <x14:dataValidation type="list" allowBlank="1" showInputMessage="1" showErrorMessage="1">
          <x14:formula1>
            <xm:f>Lookup!$F$1:$F$8</xm:f>
          </x14:formula1>
          <xm:sqref>M6:M35</xm:sqref>
        </x14:dataValidation>
        <x14:dataValidation type="list" allowBlank="1" showInputMessage="1">
          <x14:formula1>
            <xm:f>Lookup!$E$1:$E$19</xm:f>
          </x14:formula1>
          <xm:sqref>C7 C8:C203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16" sqref="B16"/>
    </sheetView>
  </sheetViews>
  <sheetFormatPr defaultColWidth="9.140625" defaultRowHeight="15" x14ac:dyDescent="0.25"/>
  <cols>
    <col min="1" max="1" width="22.42578125" style="48" bestFit="1" customWidth="1"/>
    <col min="2" max="2" width="32.425781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0604</v>
      </c>
      <c r="C1" s="39"/>
      <c r="D1" s="17" t="s">
        <v>10</v>
      </c>
      <c r="E1" s="40">
        <f>'KD Changes'!G1</f>
        <v>42548</v>
      </c>
    </row>
    <row r="2" spans="1:10" ht="15" customHeight="1" x14ac:dyDescent="0.25">
      <c r="A2" s="43" t="s">
        <v>8</v>
      </c>
      <c r="B2" s="44" t="str">
        <f>VLOOKUP(B1,[1]BuildingList!A:B,2,FALSE)</f>
        <v>Joe Craft Center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8" t="s">
        <v>82</v>
      </c>
      <c r="B6" s="79" t="s">
        <v>83</v>
      </c>
      <c r="C6" s="41" t="s">
        <v>64</v>
      </c>
      <c r="G6" s="29"/>
      <c r="H6" s="29"/>
      <c r="I6" s="41"/>
      <c r="J6" s="41"/>
    </row>
    <row r="7" spans="1:10" x14ac:dyDescent="0.25">
      <c r="A7" s="78" t="s">
        <v>84</v>
      </c>
      <c r="B7" s="79" t="s">
        <v>85</v>
      </c>
      <c r="C7" s="41" t="s">
        <v>64</v>
      </c>
      <c r="G7" s="29"/>
      <c r="H7" s="29"/>
      <c r="I7" s="41"/>
      <c r="J7" s="41"/>
    </row>
    <row r="8" spans="1:10" ht="15" customHeight="1" x14ac:dyDescent="0.25">
      <c r="A8" s="78" t="s">
        <v>86</v>
      </c>
      <c r="B8" s="79" t="s">
        <v>87</v>
      </c>
      <c r="C8" s="41" t="s">
        <v>65</v>
      </c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Hall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str">
        <f>VLOOKUP(A67,[4]UKBuilding_List!$A$1:$D$376,3,FALSE)</f>
        <v>453 Columbia</v>
      </c>
      <c r="C67" s="1"/>
    </row>
    <row r="68" spans="1:3" x14ac:dyDescent="0.25">
      <c r="A68" s="2" t="str">
        <f>([4]UKBuilding_List!A68)</f>
        <v>0084</v>
      </c>
      <c r="B68" s="3" t="str">
        <f>VLOOKUP(A68,[4]UKBuilding_List!$A$1:$D$376,3,FALSE)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VLOOKUP(A69,[4]UKBuilding_List!$A$1:$D$376,3,FALSE)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VLOOKUP(A70,[4]UKBuilding_List!$A$1:$D$376,3,FALSE)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VLOOKUP(A71,[4]UKBuilding_List!$A$1:$D$376,3,FALSE)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VLOOKUP(A72,[4]UKBuilding_List!$A$1:$D$376,3,FALSE)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VLOOKUP(A73,[4]UKBuilding_List!$A$1:$D$376,3,FALSE)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VLOOKUP(A74,[4]UKBuilding_List!$A$1:$D$376,3,FALSE)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VLOOKUP(A75,[4]UKBuilding_List!$A$1:$D$376,3,FALSE)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VLOOKUP(A76,[4]UKBuilding_List!$A$1:$D$376,3,FALSE)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VLOOKUP(A77,[4]UKBuilding_List!$A$1:$D$376,3,FALSE)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VLOOKUP(A78,[4]UKBuilding_List!$A$1:$D$376,3,FALSE)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VLOOKUP(A79,[4]UKBuilding_List!$A$1:$D$376,3,FALSE)</f>
        <v>Champions Court I</v>
      </c>
      <c r="C79" s="1"/>
    </row>
    <row r="80" spans="1:3" x14ac:dyDescent="0.25">
      <c r="A80" s="2" t="str">
        <f>([4]UKBuilding_List!A80)</f>
        <v>0096</v>
      </c>
      <c r="B80" s="3" t="str">
        <f>VLOOKUP(A80,[4]UKBuilding_List!$A$1:$D$376,3,FALSE)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VLOOKUP(A81,[4]UKBuilding_List!$A$1:$D$376,3,FALSE)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VLOOKUP(A82,[4]UKBuilding_List!$A$1:$D$376,3,FALSE)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VLOOKUP(A83,[4]UKBuilding_List!$A$1:$D$376,3,FALSE)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VLOOKUP(A84,[4]UKBuilding_List!$A$1:$D$376,3,FALSE)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VLOOKUP(A85,[4]UKBuilding_List!$A$1:$D$376,3,FALSE)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VLOOKUP(A86,[4]UKBuilding_List!$A$1:$D$376,3,FALSE)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VLOOKUP(A87,[4]UKBuilding_List!$A$1:$D$376,3,FALSE)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VLOOKUP(A88,[4]UKBuilding_List!$A$1:$D$376,3,FALSE)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VLOOKUP(A89,[4]UKBuilding_List!$A$1:$D$376,3,FALSE)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VLOOKUP(A90,[4]UKBuilding_List!$A$1:$D$376,3,FALSE)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VLOOKUP(A91,[4]UKBuilding_List!$A$1:$D$376,3,FALSE)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VLOOKUP(A92,[4]UKBuilding_List!$A$1:$D$376,3,FALSE)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VLOOKUP(A93,[4]UKBuilding_List!$A$1:$D$376,3,FALSE)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VLOOKUP(A94,[4]UKBuilding_List!$A$1:$D$376,3,FALSE)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VLOOKUP(A95,[4]UKBuilding_List!$A$1:$D$376,3,FALSE)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VLOOKUP(A96,[4]UKBuilding_List!$A$1:$D$376,3,FALSE)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VLOOKUP(A97,[4]UKBuilding_List!$A$1:$D$376,3,FALSE)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VLOOKUP(A98,[4]UKBuilding_List!$A$1:$D$376,3,FALSE)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VLOOKUP(A99,[4]UKBuilding_List!$A$1:$D$376,3,FALSE)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VLOOKUP(A100,[4]UKBuilding_List!$A$1:$D$376,3,FALSE)</f>
        <v>Champions Court II</v>
      </c>
      <c r="C100" s="1"/>
    </row>
    <row r="101" spans="1:3" x14ac:dyDescent="0.25">
      <c r="A101" s="2" t="str">
        <f>([4]UKBuilding_List!A101)</f>
        <v>0124</v>
      </c>
      <c r="B101" s="3" t="str">
        <f>VLOOKUP(A101,[4]UKBuilding_List!$A$1:$D$376,3,FALSE)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VLOOKUP(A102,[4]UKBuilding_List!$A$1:$D$376,3,FALSE)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VLOOKUP(A103,[4]UKBuilding_List!$A$1:$D$376,3,FALSE)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VLOOKUP(A104,[4]UKBuilding_List!$A$1:$D$376,3,FALSE)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VLOOKUP(A105,[4]UKBuilding_List!$A$1:$D$376,3,FALSE)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VLOOKUP(A106,[4]UKBuilding_List!$A$1:$D$376,3,FALSE)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VLOOKUP(A107,[4]UKBuilding_List!$A$1:$D$376,3,FALSE)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VLOOKUP(A108,[4]UKBuilding_List!$A$1:$D$376,3,FALSE)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VLOOKUP(A109,[4]UKBuilding_List!$A$1:$D$376,3,FALSE)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VLOOKUP(A110,[4]UKBuilding_List!$A$1:$D$376,3,FALSE)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VLOOKUP(A111,[4]UKBuilding_List!$A$1:$D$376,3,FALSE)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VLOOKUP(A112,[4]UKBuilding_List!$A$1:$D$376,3,FALSE)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VLOOKUP(A113,[4]UKBuilding_List!$A$1:$D$376,3,FALSE)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VLOOKUP(A114,[4]UKBuilding_List!$A$1:$D$376,3,FALSE)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VLOOKUP(A115,[4]UKBuilding_List!$A$1:$D$376,3,FALSE)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VLOOKUP(A116,[4]UKBuilding_List!$A$1:$D$376,3,FALSE)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VLOOKUP(A117,[4]UKBuilding_List!$A$1:$D$376,3,FALSE)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VLOOKUP(A118,[4]UKBuilding_List!$A$1:$D$376,3,FALSE)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VLOOKUP(A119,[4]UKBuilding_List!$A$1:$D$376,3,FALSE)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VLOOKUP(A120,[4]UKBuilding_List!$A$1:$D$376,3,FALSE)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VLOOKUP(A121,[4]UKBuilding_List!$A$1:$D$376,3,FALSE)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VLOOKUP(A122,[4]UKBuilding_List!$A$1:$D$376,3,FALSE)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VLOOKUP(A123,[4]UKBuilding_List!$A$1:$D$376,3,FALSE)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VLOOKUP(A124,[4]UKBuilding_List!$A$1:$D$376,3,FALSE)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VLOOKUP(A125,[4]UKBuilding_List!$A$1:$D$376,3,FALSE)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VLOOKUP(A126,[4]UKBuilding_List!$A$1:$D$376,3,FALSE)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VLOOKUP(A127,[4]UKBuilding_List!$A$1:$D$376,3,FALSE)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VLOOKUP(A128,[4]UKBuilding_List!$A$1:$D$376,3,FALSE)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VLOOKUP(A129,[4]UKBuilding_List!$A$1:$D$376,3,FALSE)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VLOOKUP(A130,[4]UKBuilding_List!$A$1:$D$376,3,FALSE)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VLOOKUP(A131,[4]UKBuilding_List!$A$1:$D$376,3,FALSE)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VLOOKUP(A132,[4]UKBuilding_List!$A$1:$D$376,3,FALSE)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VLOOKUP(A133,[4]UKBuilding_List!$A$1:$D$376,3,FALSE)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VLOOKUP(A134,[4]UKBuilding_List!$A$1:$D$376,3,FALSE)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VLOOKUP(A135,[4]UKBuilding_List!$A$1:$D$376,3,FALSE)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VLOOKUP(A136,[4]UKBuilding_List!$A$1:$D$376,3,FALSE)</f>
        <v>Academic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VLOOKUP(A137,[4]UKBuilding_List!$A$1:$D$376,3,FALSE)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VLOOKUP(A138,[4]UKBuilding_List!$A$1:$D$376,3,FALSE)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VLOOKUP(A139,[4]UKBuilding_List!$A$1:$D$376,3,FALSE)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VLOOKUP(A140,[4]UKBuilding_List!$A$1:$D$376,3,FALSE)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VLOOKUP(A141,[4]UKBuilding_List!$A$1:$D$376,3,FALSE)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VLOOKUP(A142,[4]UKBuilding_List!$A$1:$D$376,3,FALSE)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VLOOKUP(A143,[4]UKBuilding_List!$A$1:$D$376,3,FALSE)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VLOOKUP(A144,[4]UKBuilding_List!$A$1:$D$376,3,FALSE)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VLOOKUP(A145,[4]UKBuilding_List!$A$1:$D$376,3,FALSE)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VLOOKUP(A146,[4]UKBuilding_List!$A$1:$D$376,3,FALSE)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VLOOKUP(A147,[4]UKBuilding_List!$A$1:$D$376,3,FALSE)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str">
        <f>VLOOKUP(A148,[4]UKBuilding_List!$A$1:$D$376,3,FALSE)</f>
        <v>Bus Shelter #5</v>
      </c>
      <c r="C148" s="1"/>
    </row>
    <row r="149" spans="1:3" x14ac:dyDescent="0.25">
      <c r="A149" s="2" t="str">
        <f>([4]UKBuilding_List!A149)</f>
        <v>0188</v>
      </c>
      <c r="B149" s="3" t="str">
        <f>VLOOKUP(A149,[4]UKBuilding_List!$A$1:$D$376,3,FALSE)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VLOOKUP(A150,[4]UKBuilding_List!$A$1:$D$376,3,FALSE)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VLOOKUP(A151,[4]UKBuilding_List!$A$1:$D$376,3,FALSE)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VLOOKUP(A152,[4]UKBuilding_List!$A$1:$D$376,3,FALSE)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VLOOKUP(A153,[4]UKBuilding_List!$A$1:$D$376,3,FALSE)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VLOOKUP(A154,[4]UKBuilding_List!$A$1:$D$376,3,FALSE)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VLOOKUP(A155,[4]UKBuilding_List!$A$1:$D$376,3,FALSE)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VLOOKUP(A156,[4]UKBuilding_List!$A$1:$D$376,3,FALSE)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VLOOKUP(A157,[4]UKBuilding_List!$A$1:$D$376,3,FALSE)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VLOOKUP(A158,[4]UKBuilding_List!$A$1:$D$376,3,FALSE)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VLOOKUP(A159,[4]UKBuilding_List!$A$1:$D$376,3,FALSE)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VLOOKUP(A160,[4]UKBuilding_List!$A$1:$D$376,3,FALSE)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VLOOKUP(A161,[4]UKBuilding_List!$A$1:$D$376,3,FALSE)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VLOOKUP(A162,[4]UKBuilding_List!$A$1:$D$376,3,FALSE)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VLOOKUP(A163,[4]UKBuilding_List!$A$1:$D$376,3,FALSE)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VLOOKUP(A164,[4]UKBuilding_List!$A$1:$D$376,3,FALSE)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VLOOKUP(A165,[4]UKBuilding_List!$A$1:$D$376,3,FALSE)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VLOOKUP(A166,[4]UKBuilding_List!$A$1:$D$376,3,FALSE)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VLOOKUP(A167,[4]UKBuilding_List!$A$1:$D$376,3,FALSE)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VLOOKUP(A168,[4]UKBuilding_List!$A$1:$D$376,3,FALSE)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VLOOKUP(A169,[4]UKBuilding_List!$A$1:$D$376,3,FALSE)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VLOOKUP(A170,[4]UKBuilding_List!$A$1:$D$376,3,FALSE)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VLOOKUP(A171,[4]UKBuilding_List!$A$1:$D$376,3,FALSE)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VLOOKUP(A172,[4]UKBuilding_List!$A$1:$D$376,3,FALSE)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VLOOKUP(A173,[4]UKBuilding_List!$A$1:$D$376,3,FALSE)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VLOOKUP(A174,[4]UKBuilding_List!$A$1:$D$376,3,FALSE)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VLOOKUP(A175,[4]UKBuilding_List!$A$1:$D$376,3,FALSE)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VLOOKUP(A176,[4]UKBuilding_List!$A$1:$D$376,3,FALSE)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VLOOKUP(A177,[4]UKBuilding_List!$A$1:$D$376,3,FALSE)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VLOOKUP(A178,[4]UKBuilding_List!$A$1:$D$376,3,FALSE)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VLOOKUP(A179,[4]UKBuilding_List!$A$1:$D$376,3,FALSE)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VLOOKUP(A180,[4]UKBuilding_List!$A$1:$D$376,3,FALSE)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VLOOKUP(A181,[4]UKBuilding_List!$A$1:$D$376,3,FALSE)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VLOOKUP(A182,[4]UKBuilding_List!$A$1:$D$376,3,FALSE)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VLOOKUP(A183,[4]UKBuilding_List!$A$1:$D$376,3,FALSE)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VLOOKUP(A184,[4]UKBuilding_List!$A$1:$D$376,3,FALSE)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VLOOKUP(A185,[4]UKBuilding_List!$A$1:$D$376,3,FALSE)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VLOOKUP(A186,[4]UKBuilding_List!$A$1:$D$376,3,FALSE)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VLOOKUP(A187,[4]UKBuilding_List!$A$1:$D$376,3,FALSE)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VLOOKUP(A188,[4]UKBuilding_List!$A$1:$D$376,3,FALSE)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VLOOKUP(A189,[4]UKBuilding_List!$A$1:$D$376,3,FALSE)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VLOOKUP(A190,[4]UKBuilding_List!$A$1:$D$376,3,FALSE)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VLOOKUP(A191,[4]UKBuilding_List!$A$1:$D$376,3,FALSE)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VLOOKUP(A192,[4]UKBuilding_List!$A$1:$D$376,3,FALSE)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VLOOKUP(A193,[4]UKBuilding_List!$A$1:$D$376,3,FALSE)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VLOOKUP(A194,[4]UKBuilding_List!$A$1:$D$376,3,FALSE)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VLOOKUP(A195,[4]UKBuilding_List!$A$1:$D$376,3,FALSE)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VLOOKUP(A196,[4]UKBuilding_List!$A$1:$D$376,3,FALSE)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VLOOKUP(A197,[4]UKBuilding_List!$A$1:$D$376,3,FALSE)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VLOOKUP(A198,[4]UKBuilding_List!$A$1:$D$376,3,FALSE)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VLOOKUP(A199,[4]UKBuilding_List!$A$1:$D$376,3,FALSE)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VLOOKUP(A200,[4]UKBuilding_List!$A$1:$D$376,3,FALSE)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VLOOKUP(A201,[4]UKBuilding_List!$A$1:$D$376,3,FALSE)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VLOOKUP(A202,[4]UKBuilding_List!$A$1:$D$376,3,FALSE)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VLOOKUP(A203,[4]UKBuilding_List!$A$1:$D$376,3,FALSE)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VLOOKUP(A204,[4]UKBuilding_List!$A$1:$D$376,3,FALSE)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VLOOKUP(A205,[4]UKBuilding_List!$A$1:$D$376,3,FALSE)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VLOOKUP(A206,[4]UKBuilding_List!$A$1:$D$376,3,FALSE)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VLOOKUP(A207,[4]UKBuilding_List!$A$1:$D$376,3,FALSE)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VLOOKUP(A208,[4]UKBuilding_List!$A$1:$D$376,3,FALSE)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VLOOKUP(A209,[4]UKBuilding_List!$A$1:$D$376,3,FALSE)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VLOOKUP(A210,[4]UKBuilding_List!$A$1:$D$376,3,FALSE)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VLOOKUP(A211,[4]UKBuilding_List!$A$1:$D$376,3,FALSE)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VLOOKUP(A212,[4]UKBuilding_List!$A$1:$D$376,3,FALSE)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VLOOKUP(A213,[4]UKBuilding_List!$A$1:$D$376,3,FALSE)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VLOOKUP(A214,[4]UKBuilding_List!$A$1:$D$376,3,FALSE)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VLOOKUP(A215,[4]UKBuilding_List!$A$1:$D$376,3,FALSE)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VLOOKUP(A216,[4]UKBuilding_List!$A$1:$D$376,3,FALSE)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VLOOKUP(A217,[4]UKBuilding_List!$A$1:$D$376,3,FALSE)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VLOOKUP(A218,[4]UKBuilding_List!$A$1:$D$376,3,FALSE)</f>
        <v>The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VLOOKUP(A219,[4]UKBuilding_List!$A$1:$D$376,3,FALSE)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VLOOKUP(A220,[4]UKBuilding_List!$A$1:$D$376,3,FALSE)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VLOOKUP(A221,[4]UKBuilding_List!$A$1:$D$376,3,FALSE)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VLOOKUP(A222,[4]UKBuilding_List!$A$1:$D$376,3,FALSE)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VLOOKUP(A223,[4]UKBuilding_List!$A$1:$D$376,3,FALSE)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VLOOKUP(A224,[4]UKBuilding_List!$A$1:$D$376,3,FALSE)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VLOOKUP(A225,[4]UKBuilding_List!$A$1:$D$376,3,FALSE)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VLOOKUP(A226,[4]UKBuilding_List!$A$1:$D$376,3,FALSE)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VLOOKUP(A227,[4]UKBuilding_List!$A$1:$D$376,3,FALSE)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VLOOKUP(A228,[4]UKBuilding_List!$A$1:$D$376,3,FALSE)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VLOOKUP(A229,[4]UKBuilding_List!$A$1:$D$376,3,FALSE)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VLOOKUP(A230,[4]UKBuilding_List!$A$1:$D$376,3,FALSE)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VLOOKUP(A231,[4]UKBuilding_List!$A$1:$D$376,3,FALSE)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VLOOKUP(A232,[4]UKBuilding_List!$A$1:$D$376,3,FALSE)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VLOOKUP(A233,[4]UKBuilding_List!$A$1:$D$376,3,FALSE)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VLOOKUP(A234,[4]UKBuilding_List!$A$1:$D$376,3,FALSE)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VLOOKUP(A235,[4]UKBuilding_List!$A$1:$D$376,3,FALSE)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VLOOKUP(A236,[4]UKBuilding_List!$A$1:$D$376,3,FALSE)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VLOOKUP(A237,[4]UKBuilding_List!$A$1:$D$376,3,FALSE)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VLOOKUP(A238,[4]UKBuilding_List!$A$1:$D$376,3,FALSE)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VLOOKUP(A239,[4]UKBuilding_List!$A$1:$D$376,3,FALSE)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VLOOKUP(A240,[4]UKBuilding_List!$A$1:$D$376,3,FALSE)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VLOOKUP(A241,[4]UKBuilding_List!$A$1:$D$376,3,FALSE)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VLOOKUP(A242,[4]UKBuilding_List!$A$1:$D$376,3,FALSE)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VLOOKUP(A243,[4]UKBuilding_List!$A$1:$D$376,3,FALSE)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VLOOKUP(A244,[4]UKBuilding_List!$A$1:$D$376,3,FALSE)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VLOOKUP(A245,[4]UKBuilding_List!$A$1:$D$376,3,FALSE)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VLOOKUP(A246,[4]UKBuilding_List!$A$1:$D$376,3,FALSE)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VLOOKUP(A247,[4]UKBuilding_List!$A$1:$D$376,3,FALSE)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VLOOKUP(A248,[4]UKBuilding_List!$A$1:$D$376,3,FALSE)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VLOOKUP(A249,[4]UKBuilding_List!$A$1:$D$376,3,FALSE)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VLOOKUP(A250,[4]UKBuilding_List!$A$1:$D$376,3,FALSE)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VLOOKUP(A251,[4]UKBuilding_List!$A$1:$D$376,3,FALSE)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VLOOKUP(A252,[4]UKBuilding_List!$A$1:$D$376,3,FALSE)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VLOOKUP(A253,[4]UKBuilding_List!$A$1:$D$376,3,FALSE)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VLOOKUP(A254,[4]UKBuilding_List!$A$1:$D$376,3,FALSE)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VLOOKUP(A255,[4]UKBuilding_List!$A$1:$D$376,3,FALSE)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VLOOKUP(A256,[4]UKBuilding_List!$A$1:$D$376,3,FALSE)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VLOOKUP(A257,[4]UKBuilding_List!$A$1:$D$376,3,FALSE)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VLOOKUP(A258,[4]UKBuilding_List!$A$1:$D$376,3,FALSE)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VLOOKUP(A259,[4]UKBuilding_List!$A$1:$D$376,3,FALSE)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VLOOKUP(A260,[4]UKBuilding_List!$A$1:$D$376,3,FALSE)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VLOOKUP(A261,[4]UKBuilding_List!$A$1:$D$376,3,FALSE)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VLOOKUP(A262,[4]UKBuilding_List!$A$1:$D$376,3,FALSE)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VLOOKUP(A263,[4]UKBuilding_List!$A$1:$D$376,3,FALSE)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VLOOKUP(A264,[4]UKBuilding_List!$A$1:$D$376,3,FALSE)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VLOOKUP(A265,[4]UKBuilding_List!$A$1:$D$376,3,FALSE)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VLOOKUP(A266,[4]UKBuilding_List!$A$1:$D$376,3,FALSE)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VLOOKUP(A267,[4]UKBuilding_List!$A$1:$D$376,3,FALSE)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VLOOKUP(A268,[4]UKBuilding_List!$A$1:$D$376,3,FALSE)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VLOOKUP(A269,[4]UKBuilding_List!$A$1:$D$376,3,FALSE)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VLOOKUP(A270,[4]UKBuilding_List!$A$1:$D$376,3,FALSE)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VLOOKUP(A271,[4]UKBuilding_List!$A$1:$D$376,3,FALSE)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VLOOKUP(A272,[4]UKBuilding_List!$A$1:$D$376,3,FALSE)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VLOOKUP(A273,[4]UKBuilding_List!$A$1:$D$376,3,FALSE)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VLOOKUP(A274,[4]UKBuilding_List!$A$1:$D$376,3,FALSE)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VLOOKUP(A275,[4]UKBuilding_List!$A$1:$D$376,3,FALSE)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VLOOKUP(A276,[4]UKBuilding_List!$A$1:$D$376,3,FALSE)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VLOOKUP(A277,[4]UKBuilding_List!$A$1:$D$376,3,FALSE)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VLOOKUP(A278,[4]UKBuilding_List!$A$1:$D$376,3,FALSE)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VLOOKUP(A279,[4]UKBuilding_List!$A$1:$D$376,3,FALSE)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VLOOKUP(A280,[4]UKBuilding_List!$A$1:$D$376,3,FALSE)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VLOOKUP(A281,[4]UKBuilding_List!$A$1:$D$376,3,FALSE)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VLOOKUP(A282,[4]UKBuilding_List!$A$1:$D$376,3,FALSE)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VLOOKUP(A283,[4]UKBuilding_List!$A$1:$D$376,3,FALSE)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VLOOKUP(A284,[4]UKBuilding_List!$A$1:$D$376,3,FALSE)</f>
        <v>Limestone Park I</v>
      </c>
      <c r="C284" s="1"/>
    </row>
    <row r="285" spans="1:3" x14ac:dyDescent="0.25">
      <c r="A285" s="2" t="str">
        <f>([4]UKBuilding_List!A285)</f>
        <v>0463</v>
      </c>
      <c r="B285" s="3" t="str">
        <f>VLOOKUP(A285,[4]UKBuilding_List!$A$1:$D$376,3,FALSE)</f>
        <v>Limestone Park II</v>
      </c>
      <c r="C285" s="1"/>
    </row>
    <row r="286" spans="1:3" x14ac:dyDescent="0.25">
      <c r="A286" s="2" t="str">
        <f>([4]UKBuilding_List!A286)</f>
        <v>0465</v>
      </c>
      <c r="B286" s="3" t="str">
        <f>VLOOKUP(A286,[4]UKBuilding_List!$A$1:$D$376,3,FALSE)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VLOOKUP(A287,[4]UKBuilding_List!$A$1:$D$376,3,FALSE)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VLOOKUP(A288,[4]UKBuilding_List!$A$1:$D$376,3,FALSE)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VLOOKUP(A289,[4]UKBuilding_List!$A$1:$D$376,3,FALSE)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VLOOKUP(A290,[4]UKBuilding_List!$A$1:$D$376,3,FALSE)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VLOOKUP(A291,[4]UKBuilding_List!$A$1:$D$376,3,FALSE)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VLOOKUP(A292,[4]UKBuilding_List!$A$1:$D$376,3,FALSE)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VLOOKUP(A293,[4]UKBuilding_List!$A$1:$D$376,3,FALSE)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VLOOKUP(A294,[4]UKBuilding_List!$A$1:$D$376,3,FALSE)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VLOOKUP(A295,[4]UKBuilding_List!$A$1:$D$376,3,FALSE)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VLOOKUP(A296,[4]UKBuilding_List!$A$1:$D$376,3,FALSE)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VLOOKUP(A297,[4]UKBuilding_List!$A$1:$D$376,3,FALSE)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VLOOKUP(A298,[4]UKBuilding_List!$A$1:$D$376,3,FALSE)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VLOOKUP(A299,[4]UKBuilding_List!$A$1:$D$376,3,FALSE)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VLOOKUP(A300,[4]UKBuilding_List!$A$1:$D$376,3,FALSE)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VLOOKUP(A301,[4]UKBuilding_List!$A$1:$D$376,3,FALSE)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VLOOKUP(A302,[4]UKBuilding_List!$A$1:$D$376,3,FALSE)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VLOOKUP(A303,[4]UKBuilding_List!$A$1:$D$376,3,FALSE)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VLOOKUP(A304,[4]UKBuilding_List!$A$1:$D$376,3,FALSE)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VLOOKUP(A305,[4]UKBuilding_List!$A$1:$D$376,3,FALSE)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VLOOKUP(A306,[4]UKBuilding_List!$A$1:$D$376,3,FALSE)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VLOOKUP(A307,[4]UKBuilding_List!$A$1:$D$376,3,FALSE)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VLOOKUP(A308,[4]UKBuilding_List!$A$1:$D$376,3,FALSE)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VLOOKUP(A309,[4]UKBuilding_List!$A$1:$D$376,3,FALSE)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VLOOKUP(A310,[4]UKBuilding_List!$A$1:$D$376,3,FALSE)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VLOOKUP(A311,[4]UKBuilding_List!$A$1:$D$376,3,FALSE)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VLOOKUP(A312,[4]UKBuilding_List!$A$1:$D$376,3,FALSE)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VLOOKUP(A313,[4]UKBuilding_List!$A$1:$D$376,3,FALSE)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VLOOKUP(A314,[4]UKBuilding_List!$A$1:$D$376,3,FALSE)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VLOOKUP(A315,[4]UKBuilding_List!$A$1:$D$376,3,FALSE)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VLOOKUP(A316,[4]UKBuilding_List!$A$1:$D$376,3,FALSE)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VLOOKUP(A317,[4]UKBuilding_List!$A$1:$D$376,3,FALSE)</f>
        <v>Bio-Pharm (BP)</v>
      </c>
      <c r="C317" s="1"/>
    </row>
    <row r="318" spans="1:3" x14ac:dyDescent="0.25">
      <c r="A318" s="2" t="str">
        <f>([4]UKBuilding_List!A318)</f>
        <v>0601</v>
      </c>
      <c r="B318" s="3" t="str">
        <f>VLOOKUP(A318,[4]UKBuilding_List!$A$1:$D$376,3,FALSE)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VLOOKUP(A319,[4]UKBuilding_List!$A$1:$D$376,3,FALSE)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VLOOKUP(A320,[4]UKBuilding_List!$A$1:$D$376,3,FALSE)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VLOOKUP(A321,[4]UKBuilding_List!$A$1:$D$376,3,FALSE)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VLOOKUP(A322,[4]UKBuilding_List!$A$1:$D$376,3,FALSE)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VLOOKUP(A323,[4]UKBuilding_List!$A$1:$D$376,3,FALSE)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VLOOKUP(A324,[4]UKBuilding_List!$A$1:$D$376,3,FALSE)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VLOOKUP(A325,[4]UKBuilding_List!$A$1:$D$376,3,FALSE)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VLOOKUP(A326,[4]UKBuilding_List!$A$1:$D$376,3,FALSE)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VLOOKUP(A327,[4]UKBuilding_List!$A$1:$D$376,3,FALSE)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VLOOKUP(A328,[4]UKBuilding_List!$A$1:$D$376,3,FALSE)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str">
        <f>VLOOKUP(A329,[4]UKBuilding_List!$A$1:$D$376,3,FALSE)</f>
        <v>118 Conn Terrace</v>
      </c>
      <c r="C329" s="1"/>
    </row>
    <row r="330" spans="1:3" x14ac:dyDescent="0.25">
      <c r="A330" s="2" t="str">
        <f>([4]UKBuilding_List!A330)</f>
        <v>0618</v>
      </c>
      <c r="B330" s="3" t="str">
        <f>VLOOKUP(A330,[4]UKBuilding_List!$A$1:$D$376,3,FALSE)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str">
        <f>VLOOKUP(A331,[4]UKBuilding_List!$A$1:$D$376,3,FALSE)</f>
        <v>120 Conn Terrace</v>
      </c>
      <c r="C331" s="1"/>
    </row>
    <row r="332" spans="1:3" x14ac:dyDescent="0.25">
      <c r="A332" s="2" t="str">
        <f>([4]UKBuilding_List!A332)</f>
        <v>0625</v>
      </c>
      <c r="B332" s="3" t="str">
        <f>VLOOKUP(A332,[4]UKBuilding_List!$A$1:$D$376,3,FALSE)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VLOOKUP(A333,[4]UKBuilding_List!$A$1:$D$376,3,FALSE)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VLOOKUP(A334,[4]UKBuilding_List!$A$1:$D$376,3,FALSE)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VLOOKUP(A335,[4]UKBuilding_List!$A$1:$D$376,3,FALSE)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VLOOKUP(A336,[4]UKBuilding_List!$A$1:$D$376,3,FALSE)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VLOOKUP(A337,[4]UKBuilding_List!$A$1:$D$376,3,FALSE)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VLOOKUP(A338,[4]UKBuilding_List!$A$1:$D$376,3,FALSE)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VLOOKUP(A339,[4]UKBuilding_List!$A$1:$D$376,3,FALSE)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VLOOKUP(A340,[4]UKBuilding_List!$A$1:$D$376,3,FALSE)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VLOOKUP(A341,[4]UKBuilding_List!$A$1:$D$376,3,FALSE)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VLOOKUP(A342,[4]UKBuilding_List!$A$1:$D$376,3,FALSE)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VLOOKUP(A343,[4]UKBuilding_List!$A$1:$D$376,3,FALSE)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VLOOKUP(A344,[4]UKBuilding_List!$A$1:$D$376,3,FALSE)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VLOOKUP(A345,[4]UKBuilding_List!$A$1:$D$376,3,FALSE)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VLOOKUP(A346,[4]UKBuilding_List!$A$1:$D$376,3,FALSE)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VLOOKUP(A347,[4]UKBuilding_List!$A$1:$D$376,3,FALSE)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VLOOKUP(A348,[4]UKBuilding_List!$A$1:$D$376,3,FALSE)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VLOOKUP(A349,[4]UKBuilding_List!$A$1:$D$376,3,FALSE)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VLOOKUP(A350,[4]UKBuilding_List!$A$1:$D$376,3,FALSE)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VLOOKUP(A351,[4]UKBuilding_List!$A$1:$D$376,3,FALSE)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VLOOKUP(A352,[4]UKBuilding_List!$A$1:$D$376,3,FALSE)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VLOOKUP(A353,[4]UKBuilding_List!$A$1:$D$376,3,FALSE)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VLOOKUP(A354,[4]UKBuilding_List!$A$1:$D$376,3,FALSE)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VLOOKUP(A355,[4]UKBuilding_List!$A$1:$D$376,3,FALSE)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VLOOKUP(A356,[4]UKBuilding_List!$A$1:$D$376,3,FALSE)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VLOOKUP(A357,[4]UKBuilding_List!$A$1:$D$376,3,FALSE)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VLOOKUP(A358,[4]UKBuilding_List!$A$1:$D$376,3,FALSE)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VLOOKUP(A359,[4]UKBuilding_List!$A$1:$D$376,3,FALSE)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VLOOKUP(A360,[4]UKBuilding_List!$A$1:$D$376,3,FALSE)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VLOOKUP(A361,[4]UKBuilding_List!$A$1:$D$376,3,FALSE)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VLOOKUP(A362,[4]UKBuilding_List!$A$1:$D$376,3,FALSE)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VLOOKUP(A363,[4]UKBuilding_List!$A$1:$D$376,3,FALSE)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VLOOKUP(A364,[4]UKBuilding_List!$A$1:$D$376,3,FALSE)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VLOOKUP(A365,[4]UKBuilding_List!$A$1:$D$376,3,FALSE)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VLOOKUP(A366,[4]UKBuilding_List!$A$1:$D$376,3,FALSE)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VLOOKUP(A367,[4]UKBuilding_List!$A$1:$D$376,3,FALSE)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VLOOKUP(A368,[4]UKBuilding_List!$A$1:$D$376,3,FALSE)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VLOOKUP(A369,[4]UKBuilding_List!$A$1:$D$376,3,FALSE)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VLOOKUP(A370,[4]UKBuilding_List!$A$1:$D$376,3,FALSE)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VLOOKUP(A371,[4]UKBuilding_List!$A$1:$D$376,3,FALSE)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VLOOKUP(A372,[4]UKBuilding_List!$A$1:$D$376,3,FALSE)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VLOOKUP(A373,[4]UKBuilding_List!$A$1:$D$376,3,FALSE)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VLOOKUP(A374,[4]UKBuilding_List!$A$1:$D$376,3,FALSE)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VLOOKUP(A375,[4]UKBuilding_List!$A$1:$D$376,3,FALSE)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VLOOKUP(A376,[4]UKBuilding_List!$A$1:$D$376,3,FALSE)</f>
        <v>685 S Limestone</v>
      </c>
      <c r="C376" s="1"/>
    </row>
    <row r="377" spans="1:3" x14ac:dyDescent="0.25">
      <c r="A377" s="2">
        <f>([4]UKBuilding_List!A377)</f>
        <v>1200</v>
      </c>
      <c r="B377" s="3" t="e">
        <f>VLOOKUP(A377,[4]UKBuilding_List!$A$1:$D$376,3,FALSE)</f>
        <v>#N/A</v>
      </c>
      <c r="C377" s="1"/>
    </row>
    <row r="378" spans="1:3" x14ac:dyDescent="0.25">
      <c r="A378" s="2">
        <f>([4]UKBuilding_List!A378)</f>
        <v>1201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8633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9127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2016-07-20T19:32:12Z</dcterms:modified>
</cp:coreProperties>
</file>