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068" yWindow="-312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  <sheet name="Sheet1" sheetId="5" r:id="rId5"/>
  </sheets>
  <externalReferences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Changes'!$A$1:$I$25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F2" i="5" l="1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" i="5"/>
  <c r="E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" i="5"/>
  <c r="G25" i="1" l="1"/>
  <c r="H25" i="1"/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6" i="1"/>
  <c r="M20" i="1"/>
  <c r="M21" i="1"/>
  <c r="M22" i="1"/>
  <c r="J6" i="1"/>
  <c r="J7" i="1"/>
  <c r="J8" i="1"/>
  <c r="J9" i="1"/>
  <c r="J10" i="1"/>
  <c r="J11" i="1"/>
  <c r="J12" i="1"/>
  <c r="J13" i="1"/>
  <c r="J16" i="1"/>
  <c r="J20" i="1"/>
  <c r="J21" i="1"/>
  <c r="J22" i="1"/>
  <c r="M25" i="1" l="1"/>
  <c r="K2" i="1" s="1"/>
  <c r="J2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<sst xmlns="http://schemas.openxmlformats.org/spreadsheetml/2006/main" count="290" uniqueCount="122">
  <si>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</si>
  <si>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</si>
  <si>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</si>
  <si>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</si>
  <si>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</si>
  <si>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</si>
  <si>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</si>
  <si>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</si>
  <si>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</si>
  <si>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</si>
  <si>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</si>
  <si>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</si>
  <si>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</si>
  <si>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</si>
  <si>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</si>
  <si>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</si>
  <si>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</si>
  <si>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</si>
  <si>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</si>
  <si>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</si>
  <si>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</si>
  <si>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</si>
  <si>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</si>
  <si>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</si>
  <si>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</si>
  <si>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</si>
  <si>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</si>
  <si>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</si>
  <si>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</si>
  <si>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</si>
  <si>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</si>
  <si>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</si>
  <si>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</si>
  <si>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</si>
  <si>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</si>
  <si>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</si>
  <si>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</si>
  <si>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</si>
  <si>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</si>
  <si>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</si>
  <si>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</si>
  <si>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</si>
  <si>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</si>
  <si>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</si>
  <si>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</si>
  <si>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</si>
  <si>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</si>
  <si>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</si>
  <si>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</si>
  <si>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</si>
  <si>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</si>
  <si>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</si>
  <si>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</si>
  <si>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</si>
  <si>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</si>
  <si>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</si>
  <si>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</si>
  <si>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</si>
  <si>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</si>
  <si>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</si>
  <si>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</si>
  <si>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</si>
  <si>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</si>
  <si>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</si>
  <si>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</si>
  <si>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</si>
  <si>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</si>
  <si>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</si>
  <si>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</si>
  <si>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</si>
  <si>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</si>
  <si>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</si>
  <si>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</si>
  <si>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0602</t>
  </si>
  <si>
    <t>A08161</t>
  </si>
  <si>
    <t>08</t>
  </si>
  <si>
    <t>A08161A</t>
  </si>
  <si>
    <t>A08161B</t>
  </si>
  <si>
    <t>A08161C</t>
  </si>
  <si>
    <t>A08161D</t>
  </si>
  <si>
    <t>A08161E</t>
  </si>
  <si>
    <t>A08161F</t>
  </si>
  <si>
    <t>A08161G</t>
  </si>
  <si>
    <t>A08261</t>
  </si>
  <si>
    <t>A08261A</t>
  </si>
  <si>
    <t>A08261B</t>
  </si>
  <si>
    <t>A08261C</t>
  </si>
  <si>
    <t>A08261D</t>
  </si>
  <si>
    <t>A08261E</t>
  </si>
  <si>
    <t>A08261F</t>
  </si>
  <si>
    <t>A08261G</t>
  </si>
  <si>
    <t>Partition Walls 8'-0" Height</t>
  </si>
  <si>
    <t>LX-0602-08-</t>
  </si>
  <si>
    <t xml:space="preserve">PAVILION A - ROOM </t>
  </si>
  <si>
    <t>LX-0602-08-A08161A</t>
  </si>
  <si>
    <t>PAVILION A - ROOM A08161A</t>
  </si>
  <si>
    <t>LX-0602-08-A08161B</t>
  </si>
  <si>
    <t>PAVILION A - ROOM A08161B</t>
  </si>
  <si>
    <t>LX-0602-08-A08161C</t>
  </si>
  <si>
    <t>PAVILION A - ROOM A08161C</t>
  </si>
  <si>
    <t>LX-0602-08-A08161D</t>
  </si>
  <si>
    <t>PAVILION A - ROOM A08161D</t>
  </si>
  <si>
    <t>LX-0602-08-A08161E</t>
  </si>
  <si>
    <t>PAVILION A - ROOM A08161E</t>
  </si>
  <si>
    <t>LX-0602-08-A08161F</t>
  </si>
  <si>
    <t>PAVILION A - ROOM A08161F</t>
  </si>
  <si>
    <t>LX-0602-08-A08161G</t>
  </si>
  <si>
    <t>PAVILION A - ROOM A08161G</t>
  </si>
  <si>
    <t>LX-0602-08-A08261A</t>
  </si>
  <si>
    <t>PAVILION A - ROOM A08261A</t>
  </si>
  <si>
    <t>LX-0602-08-A08261B</t>
  </si>
  <si>
    <t>PAVILION A - ROOM A08261B</t>
  </si>
  <si>
    <t>LX-0602-08-A08261C</t>
  </si>
  <si>
    <t>PAVILION A - ROOM A08261C</t>
  </si>
  <si>
    <t>LX-0602-08-A08261D</t>
  </si>
  <si>
    <t>PAVILION A - ROOM A08261D</t>
  </si>
  <si>
    <t>LX-0602-08-A08261E</t>
  </si>
  <si>
    <t>PAVILION A - ROOM A08261E</t>
  </si>
  <si>
    <t>LX-0602-08-A08261F</t>
  </si>
  <si>
    <t>PAVILION A - ROOM A08261F</t>
  </si>
  <si>
    <t>LX-0602-08-A08261G</t>
  </si>
  <si>
    <t>PAVILION A - ROOM A08261G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</si>
</sst>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 t="str">
            <v>0676</v>
          </cell>
          <cell r="C402" t="str">
            <v>New Student Center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tabSelected="1" zoomScale="90" zoomScaleNormal="90" workbookViewId="0">
      <selection activeCell="C25" sqref="C25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42136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Pavilion A</v>
      </c>
      <c r="C2" s="71"/>
      <c r="F2" s="24" t="s">
        <v>12</v>
      </c>
      <c r="G2" s="61" t="s">
        <v>62</v>
      </c>
      <c r="J2" s="15">
        <f>G25-J25</f>
        <v>14</v>
      </c>
      <c r="K2" s="15">
        <f>H25-M25</f>
        <v>14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.75" thickTop="1" x14ac:dyDescent="0.25">
      <c r="A6" s="33" t="s">
        <v>74</v>
      </c>
      <c r="B6" s="28" t="s">
        <v>75</v>
      </c>
      <c r="C6" s="11" t="s">
        <v>22</v>
      </c>
      <c r="D6" s="17" t="s">
        <v>5</v>
      </c>
      <c r="E6" s="37">
        <v>784</v>
      </c>
      <c r="F6" s="37">
        <v>196</v>
      </c>
      <c r="G6" s="34" t="s">
        <v>2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15" x14ac:dyDescent="0.25">
      <c r="A7" s="38" t="s">
        <v>76</v>
      </c>
      <c r="B7" s="28" t="s">
        <v>75</v>
      </c>
      <c r="C7" s="11" t="s">
        <v>52</v>
      </c>
      <c r="D7" s="17" t="s">
        <v>5</v>
      </c>
      <c r="E7" s="34">
        <v>0</v>
      </c>
      <c r="F7" s="34">
        <v>86</v>
      </c>
      <c r="G7" s="34" t="s">
        <v>3</v>
      </c>
      <c r="H7" s="17" t="s">
        <v>18</v>
      </c>
      <c r="I7" s="11" t="s">
        <v>91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ht="15" x14ac:dyDescent="0.25">
      <c r="A8" s="38" t="s">
        <v>77</v>
      </c>
      <c r="B8" s="28" t="s">
        <v>75</v>
      </c>
      <c r="C8" s="11" t="s">
        <v>52</v>
      </c>
      <c r="D8" s="17" t="s">
        <v>5</v>
      </c>
      <c r="E8" s="34">
        <v>0</v>
      </c>
      <c r="F8" s="34">
        <v>82</v>
      </c>
      <c r="G8" s="34" t="s">
        <v>3</v>
      </c>
      <c r="H8" s="17" t="s">
        <v>18</v>
      </c>
      <c r="I8" s="11" t="s">
        <v>91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15" x14ac:dyDescent="0.25">
      <c r="A9" s="38" t="s">
        <v>78</v>
      </c>
      <c r="B9" s="28" t="s">
        <v>75</v>
      </c>
      <c r="C9" s="11" t="s">
        <v>52</v>
      </c>
      <c r="D9" s="17" t="s">
        <v>5</v>
      </c>
      <c r="E9" s="34">
        <v>0</v>
      </c>
      <c r="F9" s="34">
        <v>82</v>
      </c>
      <c r="G9" s="34" t="s">
        <v>3</v>
      </c>
      <c r="H9" s="17" t="s">
        <v>18</v>
      </c>
      <c r="I9" s="11" t="s">
        <v>91</v>
      </c>
      <c r="J9" s="10">
        <f>IF(G9="No Change","N/A",IF(G9="New Tag Required",Lookup!F:F,IF(G9="Remove Old Tag",Lookup!F:F,IF(G9="N/A","N/A",""))))</f>
        <v>0</v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8" t="s">
        <v>79</v>
      </c>
      <c r="B10" s="28" t="s">
        <v>75</v>
      </c>
      <c r="C10" s="11" t="s">
        <v>52</v>
      </c>
      <c r="D10" s="17" t="s">
        <v>5</v>
      </c>
      <c r="E10" s="34">
        <v>0</v>
      </c>
      <c r="F10" s="34">
        <v>86</v>
      </c>
      <c r="G10" s="34" t="s">
        <v>3</v>
      </c>
      <c r="H10" s="17" t="s">
        <v>18</v>
      </c>
      <c r="I10" s="11" t="s">
        <v>91</v>
      </c>
      <c r="J10" s="10">
        <f>IF(G10="No Change","N/A",IF(G10="New Tag Required",Lookup!F:F,IF(G10="Remove Old Tag",Lookup!F:F,IF(G10="N/A","N/A",""))))</f>
        <v>0</v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 t="s">
        <v>80</v>
      </c>
      <c r="B11" s="28" t="s">
        <v>75</v>
      </c>
      <c r="C11" s="11" t="s">
        <v>52</v>
      </c>
      <c r="D11" s="17" t="s">
        <v>5</v>
      </c>
      <c r="E11" s="34">
        <v>0</v>
      </c>
      <c r="F11" s="34">
        <v>86</v>
      </c>
      <c r="G11" s="34" t="s">
        <v>3</v>
      </c>
      <c r="H11" s="17" t="s">
        <v>18</v>
      </c>
      <c r="I11" s="11" t="s">
        <v>91</v>
      </c>
      <c r="J11" s="10">
        <f>IF(G11="No Change","N/A",IF(G11="New Tag Required",Lookup!F:F,IF(G11="Remove Old Tag",Lookup!F:F,IF(G11="N/A","N/A",""))))</f>
        <v>0</v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8" t="s">
        <v>81</v>
      </c>
      <c r="B12" s="28" t="s">
        <v>75</v>
      </c>
      <c r="C12" s="11" t="s">
        <v>52</v>
      </c>
      <c r="D12" s="17" t="s">
        <v>5</v>
      </c>
      <c r="E12" s="34">
        <v>0</v>
      </c>
      <c r="F12" s="34">
        <v>82</v>
      </c>
      <c r="G12" s="34" t="s">
        <v>3</v>
      </c>
      <c r="H12" s="17" t="s">
        <v>18</v>
      </c>
      <c r="I12" s="11" t="s">
        <v>91</v>
      </c>
      <c r="J12" s="10">
        <f>IF(G12="No Change","N/A",IF(G12="New Tag Required",Lookup!F:F,IF(G12="Remove Old Tag",Lookup!F:F,IF(G12="N/A","N/A",""))))</f>
        <v>0</v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ht="15" x14ac:dyDescent="0.25">
      <c r="A13" s="38" t="s">
        <v>82</v>
      </c>
      <c r="B13" s="28" t="s">
        <v>75</v>
      </c>
      <c r="C13" s="11" t="s">
        <v>52</v>
      </c>
      <c r="D13" s="17" t="s">
        <v>5</v>
      </c>
      <c r="E13" s="34">
        <v>0</v>
      </c>
      <c r="F13" s="34">
        <v>84</v>
      </c>
      <c r="G13" s="34" t="s">
        <v>3</v>
      </c>
      <c r="H13" s="17" t="s">
        <v>18</v>
      </c>
      <c r="I13" s="11" t="s">
        <v>91</v>
      </c>
      <c r="J13" s="10">
        <f>IF(G13="No Change","N/A",IF(G13="New Tag Required",Lookup!F:F,IF(G13="Remove Old Tag",Lookup!F:F,IF(G13="N/A","N/A",""))))</f>
        <v>0</v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8"/>
      <c r="C14" s="11"/>
      <c r="E14" s="34"/>
      <c r="F14" s="34"/>
      <c r="G14" s="34"/>
      <c r="J14" s="10"/>
      <c r="K14" s="40"/>
      <c r="M14" s="10"/>
      <c r="N14" s="40"/>
    </row>
    <row r="15" spans="1:16" ht="15" x14ac:dyDescent="0.25">
      <c r="A15" s="33" t="s">
        <v>83</v>
      </c>
      <c r="B15" s="28" t="s">
        <v>75</v>
      </c>
      <c r="C15" s="11" t="s">
        <v>22</v>
      </c>
      <c r="D15" s="17" t="s">
        <v>5</v>
      </c>
      <c r="E15" s="37">
        <v>784</v>
      </c>
      <c r="F15" s="37">
        <v>196</v>
      </c>
      <c r="G15" s="34" t="s">
        <v>2</v>
      </c>
      <c r="H15" s="17" t="s">
        <v>13</v>
      </c>
      <c r="J15" s="10"/>
      <c r="K15" s="40"/>
      <c r="M15" s="10"/>
      <c r="N15" s="40"/>
    </row>
    <row r="16" spans="1:16" ht="15" x14ac:dyDescent="0.25">
      <c r="A16" s="38" t="s">
        <v>84</v>
      </c>
      <c r="B16" s="28" t="s">
        <v>75</v>
      </c>
      <c r="C16" s="11" t="s">
        <v>52</v>
      </c>
      <c r="D16" s="17" t="s">
        <v>5</v>
      </c>
      <c r="E16" s="34">
        <v>0</v>
      </c>
      <c r="F16" s="34">
        <v>86</v>
      </c>
      <c r="G16" s="34" t="s">
        <v>3</v>
      </c>
      <c r="H16" s="17" t="s">
        <v>18</v>
      </c>
      <c r="I16" s="11" t="s">
        <v>91</v>
      </c>
      <c r="J16" s="10">
        <f>IF(G16="No Change","N/A",IF(G16="New Tag Required",Lookup!F:F,IF(G16="Remove Old Tag",Lookup!F:F,IF(G16="N/A","N/A",""))))</f>
        <v>0</v>
      </c>
      <c r="K16" s="40"/>
      <c r="M16" s="10" t="str">
        <f>IF(H16="No Change","N/A",IF(H16="New Tag Required",Lookup!F:F,IF(H16="Remove Old Sign",Lookup!F:F,IF(H16="N/A","N/A",""))))</f>
        <v/>
      </c>
      <c r="N16" s="40"/>
    </row>
    <row r="17" spans="1:14" ht="15" x14ac:dyDescent="0.25">
      <c r="A17" s="38" t="s">
        <v>85</v>
      </c>
      <c r="B17" s="28" t="s">
        <v>75</v>
      </c>
      <c r="C17" s="11" t="s">
        <v>52</v>
      </c>
      <c r="D17" s="17" t="s">
        <v>5</v>
      </c>
      <c r="E17" s="34">
        <v>0</v>
      </c>
      <c r="F17" s="34">
        <v>82</v>
      </c>
      <c r="G17" s="34" t="s">
        <v>3</v>
      </c>
      <c r="H17" s="17" t="s">
        <v>18</v>
      </c>
      <c r="I17" s="11" t="s">
        <v>91</v>
      </c>
      <c r="J17" s="10"/>
      <c r="K17" s="40"/>
      <c r="M17" s="10"/>
      <c r="N17" s="40"/>
    </row>
    <row r="18" spans="1:14" ht="15" x14ac:dyDescent="0.25">
      <c r="A18" s="38" t="s">
        <v>86</v>
      </c>
      <c r="B18" s="28" t="s">
        <v>75</v>
      </c>
      <c r="C18" s="11" t="s">
        <v>52</v>
      </c>
      <c r="D18" s="17" t="s">
        <v>5</v>
      </c>
      <c r="E18" s="34">
        <v>0</v>
      </c>
      <c r="F18" s="34">
        <v>82</v>
      </c>
      <c r="G18" s="34" t="s">
        <v>3</v>
      </c>
      <c r="H18" s="17" t="s">
        <v>18</v>
      </c>
      <c r="I18" s="11" t="s">
        <v>91</v>
      </c>
      <c r="J18" s="10"/>
      <c r="K18" s="40"/>
      <c r="M18" s="10"/>
      <c r="N18" s="40"/>
    </row>
    <row r="19" spans="1:14" ht="15" x14ac:dyDescent="0.25">
      <c r="A19" s="38" t="s">
        <v>87</v>
      </c>
      <c r="B19" s="28" t="s">
        <v>75</v>
      </c>
      <c r="C19" s="11" t="s">
        <v>52</v>
      </c>
      <c r="D19" s="17" t="s">
        <v>5</v>
      </c>
      <c r="E19" s="34">
        <v>0</v>
      </c>
      <c r="F19" s="34">
        <v>86</v>
      </c>
      <c r="G19" s="34" t="s">
        <v>3</v>
      </c>
      <c r="H19" s="17" t="s">
        <v>18</v>
      </c>
      <c r="I19" s="11" t="s">
        <v>91</v>
      </c>
      <c r="J19" s="10"/>
      <c r="K19" s="40"/>
      <c r="M19" s="10"/>
      <c r="N19" s="40"/>
    </row>
    <row r="20" spans="1:14" ht="15" x14ac:dyDescent="0.25">
      <c r="A20" s="38" t="s">
        <v>88</v>
      </c>
      <c r="B20" s="28" t="s">
        <v>75</v>
      </c>
      <c r="C20" s="11" t="s">
        <v>52</v>
      </c>
      <c r="D20" s="17" t="s">
        <v>5</v>
      </c>
      <c r="E20" s="34">
        <v>0</v>
      </c>
      <c r="F20" s="34">
        <v>84</v>
      </c>
      <c r="G20" s="34" t="s">
        <v>3</v>
      </c>
      <c r="H20" s="17" t="s">
        <v>18</v>
      </c>
      <c r="I20" s="11" t="s">
        <v>91</v>
      </c>
      <c r="J20" s="10">
        <f>IF(G20="No Change","N/A",IF(G20="New Tag Required",Lookup!F:F,IF(G20="Remove Old Tag",Lookup!F:F,IF(G20="N/A","N/A",""))))</f>
        <v>0</v>
      </c>
      <c r="K20" s="40"/>
      <c r="M20" s="10" t="str">
        <f>IF(H20="No Change","N/A",IF(H20="New Tag Required",Lookup!F:F,IF(H20="Remove Old Sign",Lookup!F:F,IF(H20="N/A","N/A",""))))</f>
        <v/>
      </c>
      <c r="N20" s="40"/>
    </row>
    <row r="21" spans="1:14" ht="15" x14ac:dyDescent="0.25">
      <c r="A21" s="38" t="s">
        <v>89</v>
      </c>
      <c r="B21" s="28" t="s">
        <v>75</v>
      </c>
      <c r="C21" s="11" t="s">
        <v>52</v>
      </c>
      <c r="D21" s="17" t="s">
        <v>5</v>
      </c>
      <c r="E21" s="34">
        <v>0</v>
      </c>
      <c r="F21" s="34">
        <v>82</v>
      </c>
      <c r="G21" s="34" t="s">
        <v>3</v>
      </c>
      <c r="H21" s="17" t="s">
        <v>18</v>
      </c>
      <c r="I21" s="11" t="s">
        <v>91</v>
      </c>
      <c r="J21" s="10">
        <f>IF(G21="No Change","N/A",IF(G21="New Tag Required",Lookup!F:F,IF(G21="Remove Old Tag",Lookup!F:F,IF(G21="N/A","N/A",""))))</f>
        <v>0</v>
      </c>
      <c r="K21" s="40"/>
      <c r="M21" s="10" t="str">
        <f>IF(H21="No Change","N/A",IF(H21="New Tag Required",Lookup!F:F,IF(H21="Remove Old Sign",Lookup!F:F,IF(H21="N/A","N/A",""))))</f>
        <v/>
      </c>
      <c r="N21" s="40"/>
    </row>
    <row r="22" spans="1:14" ht="15" x14ac:dyDescent="0.25">
      <c r="A22" s="38" t="s">
        <v>90</v>
      </c>
      <c r="B22" s="28" t="s">
        <v>75</v>
      </c>
      <c r="C22" s="11" t="s">
        <v>52</v>
      </c>
      <c r="D22" s="17" t="s">
        <v>5</v>
      </c>
      <c r="E22" s="34">
        <v>0</v>
      </c>
      <c r="F22" s="34">
        <v>86</v>
      </c>
      <c r="G22" s="34" t="s">
        <v>3</v>
      </c>
      <c r="H22" s="17" t="s">
        <v>18</v>
      </c>
      <c r="I22" s="11" t="s">
        <v>91</v>
      </c>
      <c r="J22" s="10">
        <f>IF(G22="No Change","N/A",IF(G22="New Tag Required",Lookup!F:F,IF(G22="Remove Old Tag",Lookup!F:F,IF(G22="N/A","N/A",""))))</f>
        <v>0</v>
      </c>
      <c r="K22" s="40"/>
      <c r="M22" s="10" t="str">
        <f>IF(H22="No Change","N/A",IF(H22="New Tag Required",Lookup!F:F,IF(H22="Remove Old Sign",Lookup!F:F,IF(H22="N/A","N/A",""))))</f>
        <v/>
      </c>
      <c r="N22" s="40"/>
    </row>
    <row r="23" spans="1:14" ht="15" thickBot="1" x14ac:dyDescent="0.35">
      <c r="A23" s="36"/>
      <c r="C23" s="11"/>
      <c r="E23" s="34"/>
      <c r="F23" s="34"/>
      <c r="G23" s="34"/>
      <c r="K23" s="40"/>
      <c r="N23" s="40"/>
    </row>
    <row r="24" spans="1:14" ht="45" x14ac:dyDescent="0.25">
      <c r="A24" s="36"/>
      <c r="C24" s="11"/>
      <c r="E24" s="34"/>
      <c r="F24" s="34"/>
      <c r="G24" s="41" t="s">
        <v>47</v>
      </c>
      <c r="H24" s="42" t="s">
        <v>48</v>
      </c>
      <c r="J24" s="43" t="s">
        <v>42</v>
      </c>
      <c r="K24" s="10"/>
      <c r="L24" s="10"/>
      <c r="M24" s="43" t="s">
        <v>43</v>
      </c>
    </row>
    <row r="25" spans="1:14" ht="15.75" thickBot="1" x14ac:dyDescent="0.3">
      <c r="A25" s="36"/>
      <c r="C25" s="11"/>
      <c r="E25" s="34"/>
      <c r="F25" s="34"/>
      <c r="G25" s="14">
        <f>COUNTIF(G6:G24,"New Tag Required")</f>
        <v>14</v>
      </c>
      <c r="H25" s="13">
        <f>COUNTIF(H6:H24,"New Sign Required")</f>
        <v>14</v>
      </c>
      <c r="J25" s="12">
        <f>COUNTIF(J6:J24,"Installed")</f>
        <v>0</v>
      </c>
      <c r="K25" s="10"/>
      <c r="L25" s="10"/>
      <c r="M25" s="12">
        <f>COUNTIF(M6:M24,"Installed")</f>
        <v>0</v>
      </c>
    </row>
    <row r="26" spans="1:14" ht="15" x14ac:dyDescent="0.25">
      <c r="A26" s="36"/>
      <c r="C26" s="11"/>
      <c r="E26" s="34"/>
      <c r="F26" s="34"/>
      <c r="G26" s="34"/>
    </row>
    <row r="27" spans="1:14" ht="15" x14ac:dyDescent="0.25">
      <c r="A27" s="36"/>
      <c r="C27" s="11"/>
      <c r="E27" s="34"/>
      <c r="F27" s="34"/>
      <c r="G27" s="34"/>
    </row>
    <row r="28" spans="1:14" ht="15" x14ac:dyDescent="0.25">
      <c r="A28" s="36"/>
      <c r="C28" s="11"/>
      <c r="E28" s="34"/>
      <c r="F28" s="34"/>
      <c r="G28" s="34"/>
    </row>
    <row r="29" spans="1:14" ht="15" x14ac:dyDescent="0.25">
      <c r="A29" s="36"/>
      <c r="C29" s="11"/>
      <c r="E29" s="34"/>
      <c r="F29" s="34"/>
      <c r="G29" s="34"/>
    </row>
    <row r="30" spans="1:14" ht="15" x14ac:dyDescent="0.25">
      <c r="A30" s="36"/>
      <c r="C30" s="11"/>
      <c r="E30" s="34"/>
      <c r="F30" s="34"/>
      <c r="G30" s="34"/>
    </row>
    <row r="31" spans="1:14" ht="15" x14ac:dyDescent="0.25">
      <c r="A31" s="36"/>
      <c r="C31" s="11"/>
      <c r="E31" s="34"/>
      <c r="F31" s="34"/>
      <c r="G31" s="34"/>
    </row>
    <row r="32" spans="1:14" ht="15" x14ac:dyDescent="0.25">
      <c r="A32" s="36"/>
      <c r="C32" s="11"/>
      <c r="E32" s="34"/>
      <c r="F32" s="34"/>
      <c r="G32" s="34"/>
    </row>
    <row r="33" spans="1:7" ht="15" x14ac:dyDescent="0.25">
      <c r="A33" s="44"/>
      <c r="C33" s="11"/>
      <c r="E33" s="34"/>
      <c r="F33" s="45"/>
      <c r="G33" s="34"/>
    </row>
    <row r="34" spans="1:7" ht="15" x14ac:dyDescent="0.25">
      <c r="A34" s="44"/>
      <c r="C34" s="11"/>
      <c r="E34" s="34"/>
      <c r="F34" s="45"/>
      <c r="G34" s="34"/>
    </row>
    <row r="35" spans="1:7" ht="15" x14ac:dyDescent="0.25">
      <c r="A35" s="44"/>
      <c r="C35" s="11"/>
      <c r="E35" s="34"/>
      <c r="F35" s="46"/>
      <c r="G35" s="34"/>
    </row>
    <row r="36" spans="1:7" ht="15" x14ac:dyDescent="0.25">
      <c r="A36" s="36"/>
      <c r="C36" s="11"/>
      <c r="E36" s="34"/>
      <c r="F36" s="45"/>
      <c r="G36" s="34"/>
    </row>
    <row r="37" spans="1:7" x14ac:dyDescent="0.3">
      <c r="A37" s="36"/>
      <c r="C37" s="11"/>
      <c r="E37" s="34"/>
      <c r="F37" s="45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7"/>
      <c r="C39" s="11"/>
      <c r="E39" s="34"/>
      <c r="F39" s="34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48"/>
      <c r="C42" s="11"/>
      <c r="E42" s="34"/>
      <c r="F42" s="39"/>
      <c r="G42" s="34"/>
    </row>
    <row r="43" spans="1:7" x14ac:dyDescent="0.3">
      <c r="A43" s="47"/>
      <c r="C43" s="11"/>
      <c r="E43" s="34"/>
      <c r="F43" s="34"/>
      <c r="G43" s="34"/>
    </row>
    <row r="44" spans="1:7" x14ac:dyDescent="0.3">
      <c r="A44" s="47"/>
      <c r="C44" s="11"/>
      <c r="E44" s="34"/>
      <c r="F44" s="34"/>
      <c r="G44" s="34"/>
    </row>
    <row r="45" spans="1:7" x14ac:dyDescent="0.3">
      <c r="A45" s="36"/>
      <c r="C45" s="11"/>
      <c r="E45" s="34"/>
      <c r="F45" s="34"/>
      <c r="G45" s="34"/>
    </row>
    <row r="46" spans="1:7" x14ac:dyDescent="0.3">
      <c r="A46" s="36"/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191" spans="3:3" x14ac:dyDescent="0.3">
      <c r="C19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0:G44 G7:G14 G23">
    <cfRule type="containsText" dxfId="53" priority="138" operator="containsText" text="New Tag Required">
      <formula>NOT(ISERROR(SEARCH("New Tag Required",G7)))</formula>
    </cfRule>
  </conditionalFormatting>
  <conditionalFormatting sqref="D7:D14 D23:D90">
    <cfRule type="containsText" dxfId="52" priority="137" operator="containsText" text="Yes">
      <formula>NOT(ISERROR(SEARCH("Yes",D7)))</formula>
    </cfRule>
  </conditionalFormatting>
  <conditionalFormatting sqref="H30:H90 H191:H412 H7:H14 H23">
    <cfRule type="containsText" dxfId="51" priority="125" operator="containsText" text="New Sign Required">
      <formula>NOT(ISERROR(SEARCH("New Sign Required",H7)))</formula>
    </cfRule>
  </conditionalFormatting>
  <conditionalFormatting sqref="G30:G90 G7:H14 G23:H23">
    <cfRule type="containsText" dxfId="50" priority="124" operator="containsText" text="Action Required">
      <formula>NOT(ISERROR(SEARCH("Action Required",G7)))</formula>
    </cfRule>
  </conditionalFormatting>
  <conditionalFormatting sqref="H30:H90">
    <cfRule type="containsText" dxfId="49" priority="123" operator="containsText" text="Action Required">
      <formula>NOT(ISERROR(SEARCH("Action Required",H30)))</formula>
    </cfRule>
  </conditionalFormatting>
  <conditionalFormatting sqref="G26:G29">
    <cfRule type="containsText" dxfId="48" priority="65" operator="containsText" text="New Tag Required">
      <formula>NOT(ISERROR(SEARCH("New Tag Required",G26)))</formula>
    </cfRule>
  </conditionalFormatting>
  <conditionalFormatting sqref="H26:H29">
    <cfRule type="containsText" dxfId="47" priority="63" operator="containsText" text="New Sign Required">
      <formula>NOT(ISERROR(SEARCH("New Sign Required",H26)))</formula>
    </cfRule>
  </conditionalFormatting>
  <conditionalFormatting sqref="G26:G29">
    <cfRule type="containsText" dxfId="46" priority="62" operator="containsText" text="Action Required">
      <formula>NOT(ISERROR(SEARCH("Action Required",G26)))</formula>
    </cfRule>
  </conditionalFormatting>
  <conditionalFormatting sqref="H26:H29">
    <cfRule type="containsText" dxfId="45" priority="61" operator="containsText" text="Action Required">
      <formula>NOT(ISERROR(SEARCH("Action Required",H26)))</formula>
    </cfRule>
  </conditionalFormatting>
  <conditionalFormatting sqref="D91:D190">
    <cfRule type="containsText" dxfId="44" priority="57" operator="containsText" text="Yes">
      <formula>NOT(ISERROR(SEARCH("Yes",D91)))</formula>
    </cfRule>
  </conditionalFormatting>
  <conditionalFormatting sqref="H91:H190">
    <cfRule type="containsText" dxfId="43" priority="56" operator="containsText" text="New Sign Required">
      <formula>NOT(ISERROR(SEARCH("New Sign Required",H91)))</formula>
    </cfRule>
  </conditionalFormatting>
  <conditionalFormatting sqref="G91:G190">
    <cfRule type="containsText" dxfId="42" priority="55" operator="containsText" text="Action Required">
      <formula>NOT(ISERROR(SEARCH("Action Required",G91)))</formula>
    </cfRule>
  </conditionalFormatting>
  <conditionalFormatting sqref="H91:H190">
    <cfRule type="containsText" dxfId="41" priority="54" operator="containsText" text="Action Required">
      <formula>NOT(ISERROR(SEARCH("Action Required",H91)))</formula>
    </cfRule>
  </conditionalFormatting>
  <conditionalFormatting sqref="D6">
    <cfRule type="containsText" dxfId="40" priority="51" operator="containsText" text="Yes">
      <formula>NOT(ISERROR(SEARCH("Yes",D6)))</formula>
    </cfRule>
  </conditionalFormatting>
  <conditionalFormatting sqref="J2:N2">
    <cfRule type="cellIs" dxfId="39" priority="31" operator="notEqual">
      <formula>0</formula>
    </cfRule>
  </conditionalFormatting>
  <conditionalFormatting sqref="J6:J22">
    <cfRule type="cellIs" dxfId="38" priority="30" operator="equal">
      <formula>0</formula>
    </cfRule>
  </conditionalFormatting>
  <conditionalFormatting sqref="M6:M22">
    <cfRule type="cellIs" dxfId="37" priority="29" operator="equal">
      <formula>0</formula>
    </cfRule>
  </conditionalFormatting>
  <conditionalFormatting sqref="J6:J22 M6:M22">
    <cfRule type="cellIs" dxfId="36" priority="26" operator="equal">
      <formula>"In Progress"</formula>
    </cfRule>
    <cfRule type="cellIs" dxfId="35" priority="27" operator="equal">
      <formula>"Log Issues"</formula>
    </cfRule>
    <cfRule type="cellIs" dxfId="34" priority="28" operator="equal">
      <formula>"N/A"</formula>
    </cfRule>
  </conditionalFormatting>
  <conditionalFormatting sqref="K6:L11">
    <cfRule type="expression" dxfId="33" priority="25">
      <formula>$J6="Log Issues"</formula>
    </cfRule>
  </conditionalFormatting>
  <conditionalFormatting sqref="N6:N11">
    <cfRule type="expression" dxfId="32" priority="24">
      <formula>$M6="Log Issues"</formula>
    </cfRule>
  </conditionalFormatting>
  <conditionalFormatting sqref="G6">
    <cfRule type="containsText" dxfId="31" priority="23" operator="containsText" text="New Tag Required">
      <formula>NOT(ISERROR(SEARCH("New Tag Required",G6)))</formula>
    </cfRule>
  </conditionalFormatting>
  <conditionalFormatting sqref="H6">
    <cfRule type="containsText" dxfId="30" priority="22" operator="containsText" text="New Sign Required">
      <formula>NOT(ISERROR(SEARCH("New Sign Required",H6)))</formula>
    </cfRule>
  </conditionalFormatting>
  <conditionalFormatting sqref="G6">
    <cfRule type="containsText" dxfId="29" priority="21" operator="containsText" text="Action Required">
      <formula>NOT(ISERROR(SEARCH("Action Required",G6)))</formula>
    </cfRule>
  </conditionalFormatting>
  <conditionalFormatting sqref="H6">
    <cfRule type="containsText" dxfId="28" priority="20" operator="containsText" text="Action Required">
      <formula>NOT(ISERROR(SEARCH("Action Required",H6)))</formula>
    </cfRule>
  </conditionalFormatting>
  <conditionalFormatting sqref="H1:H14 H23:H1048576">
    <cfRule type="containsText" dxfId="27" priority="18" operator="containsText" text="Remove Old Sign">
      <formula>NOT(ISERROR(SEARCH("Remove Old Sign",H1)))</formula>
    </cfRule>
    <cfRule type="containsText" dxfId="26" priority="19" operator="containsText" text="Move Sign to New Location">
      <formula>NOT(ISERROR(SEARCH("Move Sign to New Location",H1)))</formula>
    </cfRule>
  </conditionalFormatting>
  <conditionalFormatting sqref="G3:G14 G23:G1048576">
    <cfRule type="containsText" dxfId="25" priority="17" operator="containsText" text="Remove Old Tag">
      <formula>NOT(ISERROR(SEARCH("Remove Old Tag",G3)))</formula>
    </cfRule>
  </conditionalFormatting>
  <conditionalFormatting sqref="G1:G2">
    <cfRule type="containsText" dxfId="24" priority="13" operator="containsText" text="Remove Old Tag">
      <formula>NOT(ISERROR(SEARCH("Remove Old Tag",G1)))</formula>
    </cfRule>
  </conditionalFormatting>
  <conditionalFormatting sqref="G16:G22">
    <cfRule type="containsText" dxfId="23" priority="12" operator="containsText" text="New Tag Required">
      <formula>NOT(ISERROR(SEARCH("New Tag Required",G16)))</formula>
    </cfRule>
  </conditionalFormatting>
  <conditionalFormatting sqref="D16:D22">
    <cfRule type="containsText" dxfId="22" priority="11" operator="containsText" text="Yes">
      <formula>NOT(ISERROR(SEARCH("Yes",D16)))</formula>
    </cfRule>
  </conditionalFormatting>
  <conditionalFormatting sqref="H16:H22">
    <cfRule type="containsText" dxfId="21" priority="10" operator="containsText" text="New Sign Required">
      <formula>NOT(ISERROR(SEARCH("New Sign Required",H16)))</formula>
    </cfRule>
  </conditionalFormatting>
  <conditionalFormatting sqref="G16:H22">
    <cfRule type="containsText" dxfId="20" priority="9" operator="containsText" text="Action Required">
      <formula>NOT(ISERROR(SEARCH("Action Required",G16)))</formula>
    </cfRule>
  </conditionalFormatting>
  <conditionalFormatting sqref="D15">
    <cfRule type="containsText" dxfId="19" priority="8" operator="containsText" text="Yes">
      <formula>NOT(ISERROR(SEARCH("Yes",D15)))</formula>
    </cfRule>
  </conditionalFormatting>
  <conditionalFormatting sqref="G15">
    <cfRule type="containsText" dxfId="18" priority="7" operator="containsText" text="New Tag Required">
      <formula>NOT(ISERROR(SEARCH("New Tag Required",G15)))</formula>
    </cfRule>
  </conditionalFormatting>
  <conditionalFormatting sqref="H15">
    <cfRule type="containsText" dxfId="17" priority="6" operator="containsText" text="New Sign Required">
      <formula>NOT(ISERROR(SEARCH("New Sign Required",H15)))</formula>
    </cfRule>
  </conditionalFormatting>
  <conditionalFormatting sqref="G15">
    <cfRule type="containsText" dxfId="16" priority="5" operator="containsText" text="Action Required">
      <formula>NOT(ISERROR(SEARCH("Action Required",G15)))</formula>
    </cfRule>
  </conditionalFormatting>
  <conditionalFormatting sqref="H15">
    <cfRule type="containsText" dxfId="15" priority="4" operator="containsText" text="Action Required">
      <formula>NOT(ISERROR(SEARCH("Action Required",H15)))</formula>
    </cfRule>
  </conditionalFormatting>
  <conditionalFormatting sqref="H15:H22">
    <cfRule type="containsText" dxfId="14" priority="2" operator="containsText" text="Remove Old Sign">
      <formula>NOT(ISERROR(SEARCH("Remove Old Sign",H15)))</formula>
    </cfRule>
    <cfRule type="containsText" dxfId="13" priority="3" operator="containsText" text="Move Sign to New Location">
      <formula>NOT(ISERROR(SEARCH("Move Sign to New Location",H15)))</formula>
    </cfRule>
  </conditionalFormatting>
  <conditionalFormatting sqref="G15:G22">
    <cfRule type="containsText" dxfId="12" priority="1" operator="containsText" text="Remove Old Tag">
      <formula>NOT(ISERROR(SEARCH("Remove Old Tag",G15)))</formula>
    </cfRule>
  </conditionalFormatting>
  <dataValidations count="2">
    <dataValidation type="list" allowBlank="1" showInputMessage="1" showErrorMessage="1" sqref="H191:H395">
      <formula1>DoorSignage</formula1>
    </dataValidation>
    <dataValidation type="list" allowBlank="1" showInputMessage="1" showErrorMessage="1" sqref="D6:D6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H26:H190 H23</xm:sqref>
        </x14:dataValidation>
        <x14:dataValidation type="list" allowBlank="1" showInputMessage="1" showErrorMessage="1">
          <x14:formula1>
            <xm:f>Lookup!$A$1:$A$4</xm:f>
          </x14:formula1>
          <xm:sqref>G26:G190 G23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C6:C190</xm:sqref>
        </x14:dataValidation>
        <x14:dataValidation type="list" allowBlank="1" showInputMessage="1" showErrorMessage="1">
          <x14:formula1>
            <xm:f>Lookup!$A$1:$A$8</xm:f>
          </x14:formula1>
          <xm:sqref>G6:G22</xm:sqref>
        </x14:dataValidation>
        <x14:dataValidation type="list" allowBlank="1" showInputMessage="1" showErrorMessage="1">
          <x14:formula1>
            <xm:f>Lookup!$D$1:$D$10</xm:f>
          </x14:formula1>
          <xm:sqref>H6:H22</xm:sqref>
        </x14:dataValidation>
        <x14:dataValidation type="list" allowBlank="1" showInputMessage="1" showErrorMessage="1">
          <x14:formula1>
            <xm:f>Lookup!$F$1:$F$7</xm:f>
          </x14:formula1>
          <xm:sqref>J6:J22</xm:sqref>
        </x14:dataValidation>
        <x14:dataValidation type="list" allowBlank="1" showInputMessage="1" showErrorMessage="1">
          <x14:formula1>
            <xm:f>Lookup!$F$1:$F$8</xm:f>
          </x14:formula1>
          <xm:sqref>M6:M22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6"/>
  <sheetViews>
    <sheetView zoomScale="90" zoomScaleNormal="90" workbookViewId="0">
      <selection activeCell="F12" sqref="F12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0602</v>
      </c>
      <c r="C1" s="53"/>
      <c r="D1" s="18" t="s">
        <v>10</v>
      </c>
      <c r="E1" s="54">
        <f>'KD Changes'!G1</f>
        <v>42136</v>
      </c>
    </row>
    <row r="2" spans="1:10" ht="15" x14ac:dyDescent="0.25">
      <c r="A2" s="57" t="s">
        <v>8</v>
      </c>
      <c r="B2" s="58" t="str">
        <f>VLOOKUP(B1,[1]BuildingList!A:B,2,FALSE)</f>
        <v>Pavilion A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94</v>
      </c>
      <c r="B6" s="1" t="s">
        <v>95</v>
      </c>
      <c r="C6" s="55" t="s">
        <v>69</v>
      </c>
      <c r="G6" s="32"/>
      <c r="H6" s="32"/>
      <c r="I6" s="55"/>
      <c r="J6" s="55"/>
    </row>
    <row r="7" spans="1:10" ht="15" customHeight="1" x14ac:dyDescent="0.25">
      <c r="A7" s="1" t="s">
        <v>96</v>
      </c>
      <c r="B7" s="1" t="s">
        <v>97</v>
      </c>
      <c r="C7" s="55" t="s">
        <v>69</v>
      </c>
      <c r="G7" s="32"/>
      <c r="H7" s="32"/>
      <c r="I7" s="55"/>
      <c r="J7" s="55"/>
    </row>
    <row r="8" spans="1:10" x14ac:dyDescent="0.3">
      <c r="A8" s="1" t="s">
        <v>98</v>
      </c>
      <c r="B8" s="1" t="s">
        <v>99</v>
      </c>
      <c r="C8" s="55" t="s">
        <v>69</v>
      </c>
      <c r="G8" s="32"/>
      <c r="H8" s="32"/>
      <c r="I8" s="55"/>
      <c r="J8" s="55"/>
    </row>
    <row r="9" spans="1:10" x14ac:dyDescent="0.3">
      <c r="A9" s="1" t="s">
        <v>100</v>
      </c>
      <c r="B9" s="1" t="s">
        <v>101</v>
      </c>
      <c r="C9" s="55" t="s">
        <v>69</v>
      </c>
      <c r="F9" s="64"/>
      <c r="G9" s="32"/>
      <c r="H9" s="32"/>
    </row>
    <row r="10" spans="1:10" ht="15" x14ac:dyDescent="0.25">
      <c r="A10" s="1" t="s">
        <v>102</v>
      </c>
      <c r="B10" s="1" t="s">
        <v>103</v>
      </c>
      <c r="C10" s="55" t="s">
        <v>69</v>
      </c>
      <c r="F10" s="64"/>
      <c r="G10" s="32"/>
      <c r="H10" s="32"/>
    </row>
    <row r="11" spans="1:10" x14ac:dyDescent="0.3">
      <c r="A11" s="1" t="s">
        <v>104</v>
      </c>
      <c r="B11" s="1" t="s">
        <v>105</v>
      </c>
      <c r="C11" s="55" t="s">
        <v>69</v>
      </c>
      <c r="F11" s="64"/>
      <c r="G11" s="32"/>
      <c r="H11" s="32"/>
    </row>
    <row r="12" spans="1:10" x14ac:dyDescent="0.3">
      <c r="A12" s="1" t="s">
        <v>106</v>
      </c>
      <c r="B12" s="1" t="s">
        <v>107</v>
      </c>
      <c r="C12" s="55" t="s">
        <v>69</v>
      </c>
      <c r="F12" s="64"/>
      <c r="G12" s="32"/>
      <c r="H12" s="32"/>
    </row>
    <row r="13" spans="1:10" x14ac:dyDescent="0.3">
      <c r="A13" s="1" t="s">
        <v>108</v>
      </c>
      <c r="B13" s="1" t="s">
        <v>109</v>
      </c>
      <c r="C13" s="55" t="s">
        <v>69</v>
      </c>
      <c r="F13" s="64"/>
      <c r="G13" s="32"/>
      <c r="H13" s="32"/>
    </row>
    <row r="14" spans="1:10" ht="15" x14ac:dyDescent="0.25">
      <c r="A14" s="1" t="s">
        <v>110</v>
      </c>
      <c r="B14" s="1" t="s">
        <v>111</v>
      </c>
      <c r="C14" s="55" t="s">
        <v>69</v>
      </c>
      <c r="F14" s="64"/>
      <c r="G14" s="32"/>
      <c r="H14" s="32"/>
    </row>
    <row r="15" spans="1:10" ht="15" x14ac:dyDescent="0.25">
      <c r="A15" s="1" t="s">
        <v>112</v>
      </c>
      <c r="B15" s="1" t="s">
        <v>113</v>
      </c>
      <c r="C15" s="55" t="s">
        <v>69</v>
      </c>
      <c r="F15" s="64"/>
      <c r="G15" s="32"/>
      <c r="H15" s="32"/>
    </row>
    <row r="16" spans="1:10" ht="15" x14ac:dyDescent="0.25">
      <c r="A16" s="1" t="s">
        <v>114</v>
      </c>
      <c r="B16" s="1" t="s">
        <v>115</v>
      </c>
      <c r="C16" s="55" t="s">
        <v>69</v>
      </c>
      <c r="F16" s="64"/>
      <c r="G16" s="32"/>
      <c r="H16" s="32"/>
    </row>
    <row r="17" spans="1:8" ht="15" x14ac:dyDescent="0.25">
      <c r="A17" s="1" t="s">
        <v>116</v>
      </c>
      <c r="B17" s="1" t="s">
        <v>117</v>
      </c>
      <c r="C17" s="55" t="s">
        <v>69</v>
      </c>
      <c r="F17" s="64"/>
      <c r="G17" s="32"/>
      <c r="H17" s="32"/>
    </row>
    <row r="18" spans="1:8" ht="15" x14ac:dyDescent="0.25">
      <c r="A18" s="1" t="s">
        <v>118</v>
      </c>
      <c r="B18" s="1" t="s">
        <v>119</v>
      </c>
      <c r="C18" s="55" t="s">
        <v>69</v>
      </c>
      <c r="F18" s="65"/>
      <c r="G18" s="32"/>
      <c r="H18" s="32"/>
    </row>
    <row r="19" spans="1:8" ht="15" x14ac:dyDescent="0.25">
      <c r="A19" s="1" t="s">
        <v>120</v>
      </c>
      <c r="B19" s="1" t="s">
        <v>121</v>
      </c>
      <c r="C19" s="55" t="s">
        <v>69</v>
      </c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4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63"/>
      <c r="E28" s="64"/>
      <c r="F28" s="64"/>
      <c r="G28" s="32"/>
      <c r="H28" s="32"/>
    </row>
    <row r="29" spans="1:8" ht="15" x14ac:dyDescent="0.25">
      <c r="A29" s="63"/>
      <c r="E29" s="64"/>
      <c r="F29" s="64"/>
      <c r="G29" s="32"/>
      <c r="H29" s="32"/>
    </row>
    <row r="30" spans="1:8" ht="15" x14ac:dyDescent="0.25">
      <c r="A30" s="63"/>
      <c r="E30" s="64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64"/>
    </row>
    <row r="37" spans="1:8" ht="15" x14ac:dyDescent="0.25">
      <c r="A37" s="63"/>
      <c r="E37" s="64"/>
      <c r="F37" s="64"/>
      <c r="G37" s="64"/>
    </row>
    <row r="38" spans="1:8" ht="15" x14ac:dyDescent="0.25">
      <c r="A38" s="66"/>
      <c r="E38" s="64"/>
      <c r="F38" s="67"/>
      <c r="G38" s="64"/>
    </row>
    <row r="39" spans="1:8" ht="15" x14ac:dyDescent="0.25">
      <c r="A39" s="66"/>
      <c r="E39" s="64"/>
      <c r="F39" s="67"/>
      <c r="G39" s="64"/>
    </row>
    <row r="40" spans="1:8" ht="15" x14ac:dyDescent="0.25">
      <c r="A40" s="66"/>
      <c r="E40" s="64"/>
      <c r="F40" s="68"/>
      <c r="G40" s="64"/>
    </row>
    <row r="41" spans="1:8" ht="15" x14ac:dyDescent="0.25">
      <c r="A41" s="63"/>
      <c r="E41" s="64"/>
      <c r="F41" s="67"/>
      <c r="G41" s="64"/>
    </row>
    <row r="42" spans="1:8" x14ac:dyDescent="0.3">
      <c r="A42" s="63"/>
      <c r="E42" s="64"/>
      <c r="F42" s="67"/>
      <c r="G42" s="64"/>
    </row>
    <row r="43" spans="1:8" x14ac:dyDescent="0.3">
      <c r="A43" s="69"/>
      <c r="E43" s="64"/>
      <c r="F43" s="64"/>
      <c r="G43" s="64"/>
    </row>
    <row r="44" spans="1:8" ht="15" x14ac:dyDescent="0.25">
      <c r="A44" s="69"/>
      <c r="E44" s="64"/>
      <c r="F44" s="64"/>
      <c r="G44" s="64"/>
    </row>
    <row r="45" spans="1:8" ht="15" x14ac:dyDescent="0.25">
      <c r="A45" s="69"/>
      <c r="E45" s="64"/>
      <c r="F45" s="64"/>
      <c r="G45" s="64"/>
    </row>
    <row r="46" spans="1:8" ht="15" x14ac:dyDescent="0.25">
      <c r="A46" s="69"/>
      <c r="E46" s="64"/>
      <c r="F46" s="64"/>
      <c r="G46" s="64"/>
    </row>
    <row r="47" spans="1:8" x14ac:dyDescent="0.3">
      <c r="A47" s="69"/>
      <c r="C47" s="56"/>
      <c r="E47" s="64"/>
      <c r="F47" s="65"/>
      <c r="G47" s="64"/>
    </row>
    <row r="48" spans="1:8" x14ac:dyDescent="0.3">
      <c r="A48" s="69"/>
      <c r="C48" s="56"/>
      <c r="E48" s="64"/>
      <c r="F48" s="64"/>
      <c r="G48" s="64"/>
    </row>
    <row r="49" spans="1:7" x14ac:dyDescent="0.3">
      <c r="A49" s="69"/>
      <c r="C49" s="56"/>
      <c r="E49" s="64"/>
      <c r="F49" s="64"/>
      <c r="G49" s="64"/>
    </row>
    <row r="50" spans="1:7" x14ac:dyDescent="0.3">
      <c r="A50" s="63"/>
      <c r="C50" s="56"/>
      <c r="E50" s="64"/>
      <c r="F50" s="64"/>
      <c r="G50" s="64"/>
    </row>
    <row r="51" spans="1:7" x14ac:dyDescent="0.3">
      <c r="A51" s="63"/>
      <c r="C51" s="56"/>
    </row>
    <row r="52" spans="1:7" x14ac:dyDescent="0.3">
      <c r="C52" s="56"/>
    </row>
    <row r="53" spans="1:7" x14ac:dyDescent="0.3">
      <c r="C53" s="56"/>
    </row>
    <row r="54" spans="1:7" x14ac:dyDescent="0.3"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196" spans="3:3" ht="15" x14ac:dyDescent="0.25">
      <c r="C196" s="55" t="s">
        <v>30</v>
      </c>
    </row>
  </sheetData>
  <sheetProtection insertRows="0" deleteRows="0" selectLockedCells="1"/>
  <conditionalFormatting sqref="G36:G49">
    <cfRule type="containsText" dxfId="11" priority="16" operator="containsText" text="New Tag Required">
      <formula>NOT(ISERROR(SEARCH("New Tag Required",G36)))</formula>
    </cfRule>
  </conditionalFormatting>
  <conditionalFormatting sqref="D46:D95">
    <cfRule type="containsText" dxfId="10" priority="15" operator="containsText" text="Yes">
      <formula>NOT(ISERROR(SEARCH("Yes",D46)))</formula>
    </cfRule>
  </conditionalFormatting>
  <conditionalFormatting sqref="H36:H95 H196:H417">
    <cfRule type="containsText" dxfId="9" priority="14" operator="containsText" text="New Sign Required">
      <formula>NOT(ISERROR(SEARCH("New Sign Required",H36)))</formula>
    </cfRule>
  </conditionalFormatting>
  <conditionalFormatting sqref="G36:G95">
    <cfRule type="containsText" dxfId="8" priority="13" operator="containsText" text="Action Required">
      <formula>NOT(ISERROR(SEARCH("Action Required",G36)))</formula>
    </cfRule>
  </conditionalFormatting>
  <conditionalFormatting sqref="H36:H95">
    <cfRule type="containsText" dxfId="7" priority="12" operator="containsText" text="Action Required">
      <formula>NOT(ISERROR(SEARCH("Action Required",H36)))</formula>
    </cfRule>
  </conditionalFormatting>
  <conditionalFormatting sqref="D96:D195">
    <cfRule type="containsText" dxfId="6" priority="7" operator="containsText" text="Yes">
      <formula>NOT(ISERROR(SEARCH("Yes",D96)))</formula>
    </cfRule>
  </conditionalFormatting>
  <conditionalFormatting sqref="H96:H195">
    <cfRule type="containsText" dxfId="5" priority="6" operator="containsText" text="New Sign Required">
      <formula>NOT(ISERROR(SEARCH("New Sign Required",H96)))</formula>
    </cfRule>
  </conditionalFormatting>
  <conditionalFormatting sqref="G96:G195">
    <cfRule type="containsText" dxfId="4" priority="5" operator="containsText" text="Action Required">
      <formula>NOT(ISERROR(SEARCH("Action Required",G96)))</formula>
    </cfRule>
  </conditionalFormatting>
  <conditionalFormatting sqref="H96:H195">
    <cfRule type="containsText" dxfId="3" priority="4" operator="containsText" text="Action Required">
      <formula>NOT(ISERROR(SEARCH("Action Required",H96)))</formula>
    </cfRule>
  </conditionalFormatting>
  <conditionalFormatting sqref="H1:H4 H36:H1048576 G5:G35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6:G1048576 G3:G4 E1:E2 F5:F8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6:D70">
      <formula1>YesNo</formula1>
    </dataValidation>
    <dataValidation type="list" allowBlank="1" showInputMessage="1" showErrorMessage="1" sqref="H196:H400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C47:C195</xm:sqref>
        </x14:dataValidation>
        <x14:dataValidation type="list" allowBlank="1" showInputMessage="1" showErrorMessage="1">
          <x14:formula1>
            <xm:f>[1]Lookup!#REF!</xm:f>
          </x14:formula1>
          <xm:sqref>G36:H195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ht="15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ht="15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 t="str">
        <f>([3]UKBuilding_List!A402)</f>
        <v>0676</v>
      </c>
      <c r="B402" s="3" t="str">
        <f>([3]UKBuilding_List!C402)</f>
        <v>New Student Center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1" sqref="E1:F17"/>
    </sheetView>
  </sheetViews>
  <sheetFormatPr defaultRowHeight="14.4" x14ac:dyDescent="0.3"/>
  <cols>
    <col min="3" max="3" width="10.88671875" bestFit="1" customWidth="1"/>
    <col min="4" max="4" width="18.109375" bestFit="1" customWidth="1"/>
    <col min="5" max="5" width="17.21875" bestFit="1" customWidth="1"/>
    <col min="8" max="8" width="17.21875" bestFit="1" customWidth="1"/>
  </cols>
  <sheetData>
    <row r="1" spans="1:6" x14ac:dyDescent="0.3">
      <c r="A1" s="33" t="s">
        <v>74</v>
      </c>
      <c r="C1" s="72" t="s">
        <v>92</v>
      </c>
      <c r="D1" s="73" t="s">
        <v>93</v>
      </c>
      <c r="E1" t="str">
        <f>CONCATENATE(C1,A1)</f>
        <v>LX-0602-08-A08161</v>
      </c>
      <c r="F1" t="str">
        <f>CONCATENATE(D1,A1)</f>
        <v>PAVILION A - ROOM A08161</v>
      </c>
    </row>
    <row r="2" spans="1:6" x14ac:dyDescent="0.3">
      <c r="A2" s="38" t="s">
        <v>76</v>
      </c>
      <c r="C2" s="72" t="s">
        <v>92</v>
      </c>
      <c r="D2" s="73" t="s">
        <v>93</v>
      </c>
      <c r="E2" s="1" t="str">
        <f t="shared" ref="E2:E17" si="0">CONCATENATE(C2,A2)</f>
        <v>LX-0602-08-A08161A</v>
      </c>
      <c r="F2" s="1" t="str">
        <f t="shared" ref="F2:F17" si="1">CONCATENATE(D2,A2)</f>
        <v>PAVILION A - ROOM A08161A</v>
      </c>
    </row>
    <row r="3" spans="1:6" x14ac:dyDescent="0.3">
      <c r="A3" s="38" t="s">
        <v>77</v>
      </c>
      <c r="C3" s="72" t="s">
        <v>92</v>
      </c>
      <c r="D3" s="73" t="s">
        <v>93</v>
      </c>
      <c r="E3" s="1" t="str">
        <f t="shared" si="0"/>
        <v>LX-0602-08-A08161B</v>
      </c>
      <c r="F3" s="1" t="str">
        <f t="shared" si="1"/>
        <v>PAVILION A - ROOM A08161B</v>
      </c>
    </row>
    <row r="4" spans="1:6" x14ac:dyDescent="0.3">
      <c r="A4" s="38" t="s">
        <v>78</v>
      </c>
      <c r="C4" s="72" t="s">
        <v>92</v>
      </c>
      <c r="D4" s="73" t="s">
        <v>93</v>
      </c>
      <c r="E4" s="1" t="str">
        <f t="shared" si="0"/>
        <v>LX-0602-08-A08161C</v>
      </c>
      <c r="F4" s="1" t="str">
        <f t="shared" si="1"/>
        <v>PAVILION A - ROOM A08161C</v>
      </c>
    </row>
    <row r="5" spans="1:6" x14ac:dyDescent="0.3">
      <c r="A5" s="38" t="s">
        <v>79</v>
      </c>
      <c r="C5" s="72" t="s">
        <v>92</v>
      </c>
      <c r="D5" s="73" t="s">
        <v>93</v>
      </c>
      <c r="E5" s="1" t="str">
        <f t="shared" si="0"/>
        <v>LX-0602-08-A08161D</v>
      </c>
      <c r="F5" s="1" t="str">
        <f t="shared" si="1"/>
        <v>PAVILION A - ROOM A08161D</v>
      </c>
    </row>
    <row r="6" spans="1:6" x14ac:dyDescent="0.3">
      <c r="A6" s="38" t="s">
        <v>80</v>
      </c>
      <c r="C6" s="72" t="s">
        <v>92</v>
      </c>
      <c r="D6" s="73" t="s">
        <v>93</v>
      </c>
      <c r="E6" s="1" t="str">
        <f t="shared" si="0"/>
        <v>LX-0602-08-A08161E</v>
      </c>
      <c r="F6" s="1" t="str">
        <f t="shared" si="1"/>
        <v>PAVILION A - ROOM A08161E</v>
      </c>
    </row>
    <row r="7" spans="1:6" x14ac:dyDescent="0.3">
      <c r="A7" s="38" t="s">
        <v>81</v>
      </c>
      <c r="C7" s="72" t="s">
        <v>92</v>
      </c>
      <c r="D7" s="73" t="s">
        <v>93</v>
      </c>
      <c r="E7" s="1" t="str">
        <f t="shared" si="0"/>
        <v>LX-0602-08-A08161F</v>
      </c>
      <c r="F7" s="1" t="str">
        <f t="shared" si="1"/>
        <v>PAVILION A - ROOM A08161F</v>
      </c>
    </row>
    <row r="8" spans="1:6" x14ac:dyDescent="0.3">
      <c r="A8" s="38" t="s">
        <v>82</v>
      </c>
      <c r="C8" s="72" t="s">
        <v>92</v>
      </c>
      <c r="D8" s="73" t="s">
        <v>93</v>
      </c>
      <c r="E8" s="1" t="str">
        <f t="shared" si="0"/>
        <v>LX-0602-08-A08161G</v>
      </c>
      <c r="F8" s="1" t="str">
        <f t="shared" si="1"/>
        <v>PAVILION A - ROOM A08161G</v>
      </c>
    </row>
    <row r="9" spans="1:6" x14ac:dyDescent="0.3">
      <c r="A9" s="38"/>
      <c r="C9" s="72" t="s">
        <v>92</v>
      </c>
      <c r="D9" s="73" t="s">
        <v>93</v>
      </c>
      <c r="E9" s="1" t="str">
        <f t="shared" si="0"/>
        <v>LX-0602-08-</v>
      </c>
      <c r="F9" s="1" t="str">
        <f t="shared" si="1"/>
        <v xml:space="preserve">PAVILION A - ROOM </v>
      </c>
    </row>
    <row r="10" spans="1:6" x14ac:dyDescent="0.3">
      <c r="A10" s="33" t="s">
        <v>83</v>
      </c>
      <c r="C10" s="72" t="s">
        <v>92</v>
      </c>
      <c r="D10" s="73" t="s">
        <v>93</v>
      </c>
      <c r="E10" s="1" t="str">
        <f t="shared" si="0"/>
        <v>LX-0602-08-A08261</v>
      </c>
      <c r="F10" s="1" t="str">
        <f t="shared" si="1"/>
        <v>PAVILION A - ROOM A08261</v>
      </c>
    </row>
    <row r="11" spans="1:6" x14ac:dyDescent="0.3">
      <c r="A11" s="38" t="s">
        <v>84</v>
      </c>
      <c r="C11" s="72" t="s">
        <v>92</v>
      </c>
      <c r="D11" s="73" t="s">
        <v>93</v>
      </c>
      <c r="E11" s="1" t="str">
        <f t="shared" si="0"/>
        <v>LX-0602-08-A08261A</v>
      </c>
      <c r="F11" s="1" t="str">
        <f t="shared" si="1"/>
        <v>PAVILION A - ROOM A08261A</v>
      </c>
    </row>
    <row r="12" spans="1:6" x14ac:dyDescent="0.3">
      <c r="A12" s="38" t="s">
        <v>85</v>
      </c>
      <c r="C12" s="72" t="s">
        <v>92</v>
      </c>
      <c r="D12" s="73" t="s">
        <v>93</v>
      </c>
      <c r="E12" s="1" t="str">
        <f t="shared" si="0"/>
        <v>LX-0602-08-A08261B</v>
      </c>
      <c r="F12" s="1" t="str">
        <f t="shared" si="1"/>
        <v>PAVILION A - ROOM A08261B</v>
      </c>
    </row>
    <row r="13" spans="1:6" x14ac:dyDescent="0.3">
      <c r="A13" s="38" t="s">
        <v>86</v>
      </c>
      <c r="C13" s="72" t="s">
        <v>92</v>
      </c>
      <c r="D13" s="73" t="s">
        <v>93</v>
      </c>
      <c r="E13" s="1" t="str">
        <f t="shared" si="0"/>
        <v>LX-0602-08-A08261C</v>
      </c>
      <c r="F13" s="1" t="str">
        <f t="shared" si="1"/>
        <v>PAVILION A - ROOM A08261C</v>
      </c>
    </row>
    <row r="14" spans="1:6" x14ac:dyDescent="0.3">
      <c r="A14" s="38" t="s">
        <v>87</v>
      </c>
      <c r="C14" s="72" t="s">
        <v>92</v>
      </c>
      <c r="D14" s="73" t="s">
        <v>93</v>
      </c>
      <c r="E14" s="1" t="str">
        <f t="shared" si="0"/>
        <v>LX-0602-08-A08261D</v>
      </c>
      <c r="F14" s="1" t="str">
        <f t="shared" si="1"/>
        <v>PAVILION A - ROOM A08261D</v>
      </c>
    </row>
    <row r="15" spans="1:6" x14ac:dyDescent="0.3">
      <c r="A15" s="38" t="s">
        <v>88</v>
      </c>
      <c r="C15" s="72" t="s">
        <v>92</v>
      </c>
      <c r="D15" s="73" t="s">
        <v>93</v>
      </c>
      <c r="E15" s="1" t="str">
        <f t="shared" si="0"/>
        <v>LX-0602-08-A08261E</v>
      </c>
      <c r="F15" s="1" t="str">
        <f t="shared" si="1"/>
        <v>PAVILION A - ROOM A08261E</v>
      </c>
    </row>
    <row r="16" spans="1:6" x14ac:dyDescent="0.3">
      <c r="A16" s="38" t="s">
        <v>89</v>
      </c>
      <c r="C16" s="72" t="s">
        <v>92</v>
      </c>
      <c r="D16" s="73" t="s">
        <v>93</v>
      </c>
      <c r="E16" s="1" t="str">
        <f t="shared" si="0"/>
        <v>LX-0602-08-A08261F</v>
      </c>
      <c r="F16" s="1" t="str">
        <f t="shared" si="1"/>
        <v>PAVILION A - ROOM A08261F</v>
      </c>
    </row>
    <row r="17" spans="1:6" x14ac:dyDescent="0.3">
      <c r="A17" s="38" t="s">
        <v>90</v>
      </c>
      <c r="C17" s="72" t="s">
        <v>92</v>
      </c>
      <c r="D17" s="73" t="s">
        <v>93</v>
      </c>
      <c r="E17" s="1" t="str">
        <f t="shared" si="0"/>
        <v>LX-0602-08-A08261G</v>
      </c>
      <c r="F17" s="1" t="str">
        <f t="shared" si="1"/>
        <v>PAVILION A - ROOM A08261G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KD Changes</vt:lpstr>
      <vt:lpstr>SAP Changes</vt:lpstr>
      <vt:lpstr>Lookup</vt:lpstr>
      <vt:lpstr>BuildingList</vt:lpstr>
      <vt:lpstr>Sheet1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2015-05-13T17:23:55Z</dcterms:modified>
</cp:coreProperties>
</file>