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3320" yWindow="24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9" i="1" l="1"/>
  <c r="M7" i="1"/>
  <c r="M8" i="1"/>
  <c r="M10" i="1"/>
  <c r="M11" i="1"/>
  <c r="M12" i="1"/>
  <c r="M13" i="1"/>
  <c r="M14" i="1"/>
  <c r="M17" i="1"/>
  <c r="M18" i="1"/>
  <c r="M19" i="1"/>
  <c r="J9" i="1"/>
  <c r="J7" i="1"/>
  <c r="J8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<sst xmlns="http://schemas.openxmlformats.org/spreadsheetml/2006/main" count="117" uniqueCount="85">
  <si>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</si>
  <si>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</si>
  <si>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</si>
  <si>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</si>
  <si>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</si>
  <si>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</si>
  <si>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</si>
  <si>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</si>
  <si>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</si>
  <si>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</si>
  <si>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</si>
  <si>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</si>
  <si>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</si>
  <si>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</si>
  <si>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</si>
  <si>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</si>
  <si>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</si>
  <si>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</si>
  <si>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</si>
  <si>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</si>
  <si>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</si>
  <si>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</si>
  <si>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</si>
  <si>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</si>
  <si>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</si>
  <si>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</si>
  <si>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</si>
  <si>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</si>
  <si>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</si>
  <si>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</si>
  <si>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</si>
  <si>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</si>
  <si>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</si>
  <si>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</si>
  <si>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</si>
  <si>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</si>
  <si>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</si>
  <si>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</si>
  <si>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</si>
  <si>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</si>
  <si>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</si>
  <si>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</si>
  <si>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</si>
  <si>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</si>
  <si>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</si>
  <si>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</si>
  <si>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</si>
  <si>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</si>
  <si>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</si>
  <si>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</si>
  <si>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</si>
  <si>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</si>
  <si>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</si>
  <si>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</si>
  <si>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</si>
  <si>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</si>
  <si>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</si>
  <si>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</si>
  <si>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</si>
  <si>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</si>
  <si>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</si>
  <si>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</si>
  <si>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</si>
  <si>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</si>
  <si>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</si>
  <si>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</si>
  <si>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</si>
  <si>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</si>
  <si>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</si>
  <si>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</si>
  <si>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</si>
  <si>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</si>
  <si>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</si>
  <si>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0503</t>
  </si>
  <si>
    <t>359</t>
  </si>
  <si>
    <t>03</t>
  </si>
  <si>
    <t>359A</t>
  </si>
  <si>
    <t>359B</t>
  </si>
  <si>
    <t>Room created in former room 359</t>
  </si>
  <si>
    <t>LX-0503-03-359</t>
  </si>
  <si>
    <t>Anderson Mech Eng - Room 359</t>
  </si>
  <si>
    <t>LX-0503-03-359A</t>
  </si>
  <si>
    <t>LX-0503-03-359B</t>
  </si>
  <si>
    <t>Anderson Mech Eng - Room 359A</t>
  </si>
  <si>
    <t>Anderson Mech Eng - Room 359B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</si>
</sst>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H9" sqref="H9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42110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Ralph G Anderson Building (Mech Eng)</v>
      </c>
      <c r="C2" s="71"/>
      <c r="F2" s="24" t="s">
        <v>12</v>
      </c>
      <c r="G2" s="61" t="s">
        <v>62</v>
      </c>
      <c r="J2" s="15">
        <f>G22-J22</f>
        <v>2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/>
    <row r="7" spans="1:16" ht="28.8" x14ac:dyDescent="0.3">
      <c r="A7" s="38" t="s">
        <v>76</v>
      </c>
      <c r="B7" s="28" t="s">
        <v>75</v>
      </c>
      <c r="C7" s="11" t="s">
        <v>24</v>
      </c>
      <c r="D7" s="17" t="s">
        <v>5</v>
      </c>
      <c r="E7" s="34">
        <v>0</v>
      </c>
      <c r="F7" s="34">
        <v>165</v>
      </c>
      <c r="G7" s="34" t="s">
        <v>3</v>
      </c>
      <c r="H7" s="17" t="s">
        <v>13</v>
      </c>
      <c r="I7" s="11" t="s">
        <v>78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28.8" x14ac:dyDescent="0.3">
      <c r="A8" s="38" t="s">
        <v>77</v>
      </c>
      <c r="B8" s="28" t="s">
        <v>75</v>
      </c>
      <c r="C8" s="11" t="s">
        <v>24</v>
      </c>
      <c r="D8" s="17" t="s">
        <v>5</v>
      </c>
      <c r="E8" s="34">
        <v>0</v>
      </c>
      <c r="F8" s="34">
        <v>165</v>
      </c>
      <c r="G8" s="34" t="s">
        <v>3</v>
      </c>
      <c r="H8" s="17" t="s">
        <v>13</v>
      </c>
      <c r="I8" s="11" t="s">
        <v>78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33" t="s">
        <v>74</v>
      </c>
      <c r="B9" s="28" t="s">
        <v>75</v>
      </c>
      <c r="C9" s="11" t="s">
        <v>54</v>
      </c>
      <c r="D9" s="17" t="s">
        <v>5</v>
      </c>
      <c r="E9" s="37">
        <v>336</v>
      </c>
      <c r="F9" s="37">
        <v>0</v>
      </c>
      <c r="G9" s="34" t="s">
        <v>55</v>
      </c>
      <c r="H9" s="17" t="s">
        <v>13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COUNTIF(G7:G21,"New Tag Required")</f>
        <v>2</v>
      </c>
      <c r="H22" s="13">
        <f>COUNTIF(H7:H21,"New Sign Required")</f>
        <v>0</v>
      </c>
      <c r="J22" s="12">
        <f>COUNTIF(J7:J21,"Installed")</f>
        <v>0</v>
      </c>
      <c r="K22" s="10"/>
      <c r="L22" s="10"/>
      <c r="M22" s="12">
        <f>COUNTIF(M7:M21,"Installed")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ht="15" x14ac:dyDescent="0.25">
      <c r="A36" s="47"/>
      <c r="C36" s="11"/>
      <c r="E36" s="34"/>
      <c r="F36" s="34"/>
      <c r="G36" s="34"/>
    </row>
    <row r="37" spans="1:7" ht="15" x14ac:dyDescent="0.25">
      <c r="A37" s="47"/>
      <c r="C37" s="11"/>
      <c r="E37" s="34"/>
      <c r="F37" s="34"/>
      <c r="G37" s="34"/>
    </row>
    <row r="38" spans="1:7" ht="15" x14ac:dyDescent="0.25">
      <c r="A38" s="47"/>
      <c r="C38" s="11"/>
      <c r="E38" s="34"/>
      <c r="F38" s="34"/>
      <c r="G38" s="34"/>
    </row>
    <row r="39" spans="1:7" ht="15" x14ac:dyDescent="0.25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8 G10:G20">
    <cfRule type="containsText" dxfId="41" priority="126" operator="containsText" text="New Tag Required">
      <formula>NOT(ISERROR(SEARCH("New Tag Required",G7)))</formula>
    </cfRule>
  </conditionalFormatting>
  <conditionalFormatting sqref="D7:D8 D10:D87">
    <cfRule type="containsText" dxfId="40" priority="125" operator="containsText" text="Yes">
      <formula>NOT(ISERROR(SEARCH("Yes",D7)))</formula>
    </cfRule>
  </conditionalFormatting>
  <conditionalFormatting sqref="H27:H87 H188:H409 H7:H8 H10:H20">
    <cfRule type="containsText" dxfId="39" priority="113" operator="containsText" text="New Sign Required">
      <formula>NOT(ISERROR(SEARCH("New Sign Required",H7)))</formula>
    </cfRule>
  </conditionalFormatting>
  <conditionalFormatting sqref="G27:G87 G7:H8 G10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9">
    <cfRule type="containsText" dxfId="28" priority="39" operator="containsText" text="Yes">
      <formula>NOT(ISERROR(SEARCH("Yes",D9)))</formula>
    </cfRule>
  </conditionalFormatting>
  <conditionalFormatting sqref="J2:N2">
    <cfRule type="cellIs" dxfId="27" priority="19" operator="notEqual">
      <formula>0</formula>
    </cfRule>
  </conditionalFormatting>
  <conditionalFormatting sqref="J7:J19">
    <cfRule type="cellIs" dxfId="26" priority="18" operator="equal">
      <formula>0</formula>
    </cfRule>
  </conditionalFormatting>
  <conditionalFormatting sqref="M7:M19">
    <cfRule type="cellIs" dxfId="25" priority="17" operator="equal">
      <formula>0</formula>
    </cfRule>
  </conditionalFormatting>
  <conditionalFormatting sqref="J7:J19 M7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7:L11">
    <cfRule type="expression" dxfId="21" priority="13">
      <formula>$J7="Log Issues"</formula>
    </cfRule>
  </conditionalFormatting>
  <conditionalFormatting sqref="N7:N11">
    <cfRule type="expression" dxfId="20" priority="12">
      <formula>$M7="Log Issues"</formula>
    </cfRule>
  </conditionalFormatting>
  <conditionalFormatting sqref="G9">
    <cfRule type="containsText" dxfId="19" priority="11" operator="containsText" text="New Tag Required">
      <formula>NOT(ISERROR(SEARCH("New Tag Required",G9)))</formula>
    </cfRule>
  </conditionalFormatting>
  <conditionalFormatting sqref="H9">
    <cfRule type="containsText" dxfId="18" priority="10" operator="containsText" text="New Sign Required">
      <formula>NOT(ISERROR(SEARCH("New Sign Required",H9)))</formula>
    </cfRule>
  </conditionalFormatting>
  <conditionalFormatting sqref="G9">
    <cfRule type="containsText" dxfId="17" priority="9" operator="containsText" text="Action Required">
      <formula>NOT(ISERROR(SEARCH("Action Required",G9)))</formula>
    </cfRule>
  </conditionalFormatting>
  <conditionalFormatting sqref="H9">
    <cfRule type="containsText" dxfId="16" priority="8" operator="containsText" text="Action Required">
      <formula>NOT(ISERROR(SEARCH("Action Required",H9)))</formula>
    </cfRule>
  </conditionalFormatting>
  <conditionalFormatting sqref="H1:H5 H7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5 G7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7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O7:O11</xm:sqref>
        </x14:dataValidation>
        <x14:dataValidation type="list" allowBlank="1" showInputMessage="1">
          <x14:formula1>
            <xm:f>Lookup!$E$1:$E$18</xm:f>
          </x14:formula1>
          <xm:sqref>C7:C187</xm:sqref>
        </x14:dataValidation>
        <x14:dataValidation type="list" allowBlank="1" showInputMessage="1" showErrorMessage="1">
          <x14:formula1>
            <xm:f>Lookup!$A$1:$A$8</xm:f>
          </x14:formula1>
          <xm:sqref>G7:G19</xm:sqref>
        </x14:dataValidation>
        <x14:dataValidation type="list" allowBlank="1" showInputMessage="1" showErrorMessage="1">
          <x14:formula1>
            <xm:f>Lookup!$D$1:$D$10</xm:f>
          </x14:formula1>
          <xm:sqref>H7:H19</xm:sqref>
        </x14:dataValidation>
        <x14:dataValidation type="list" allowBlank="1" showInputMessage="1" showErrorMessage="1">
          <x14:formula1>
            <xm:f>Lookup!$F$1:$F$7</xm:f>
          </x14:formula1>
          <xm:sqref>J7:J19</xm:sqref>
        </x14:dataValidation>
        <x14:dataValidation type="list" allowBlank="1" showInputMessage="1" showErrorMessage="1">
          <x14:formula1>
            <xm:f>Lookup!$F$1:$F$8</xm:f>
          </x14:formula1>
          <xm:sqref>M7:M19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8" sqref="C8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0503</v>
      </c>
      <c r="C1" s="53"/>
      <c r="D1" s="18" t="s">
        <v>10</v>
      </c>
      <c r="E1" s="54">
        <f>'KD Changes'!G1</f>
        <v>42110</v>
      </c>
    </row>
    <row r="2" spans="1:10" ht="15" x14ac:dyDescent="0.25">
      <c r="A2" s="57" t="s">
        <v>8</v>
      </c>
      <c r="B2" s="58" t="str">
        <f>VLOOKUP(B1,[1]BuildingList!A:B,2,FALSE)</f>
        <v>Ralph G Anderson Building (Mech Eng)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81</v>
      </c>
      <c r="B6" s="1" t="s">
        <v>83</v>
      </c>
      <c r="C6" s="55" t="s">
        <v>69</v>
      </c>
      <c r="G6" s="32"/>
      <c r="H6" s="32"/>
      <c r="I6" s="55"/>
      <c r="J6" s="55"/>
    </row>
    <row r="7" spans="1:10" x14ac:dyDescent="0.3">
      <c r="A7" s="1" t="s">
        <v>82</v>
      </c>
      <c r="B7" s="1" t="s">
        <v>84</v>
      </c>
      <c r="C7" s="55" t="s">
        <v>69</v>
      </c>
      <c r="G7" s="32"/>
      <c r="H7" s="32"/>
      <c r="I7" s="55"/>
      <c r="J7" s="55"/>
    </row>
    <row r="8" spans="1:10" ht="15" customHeight="1" x14ac:dyDescent="0.3">
      <c r="A8" s="1" t="s">
        <v>79</v>
      </c>
      <c r="B8" s="1" t="s">
        <v>80</v>
      </c>
      <c r="C8" s="55" t="s">
        <v>70</v>
      </c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ht="15" x14ac:dyDescent="0.25">
      <c r="A45" s="63"/>
      <c r="E45" s="64"/>
      <c r="F45" s="67"/>
      <c r="G45" s="64"/>
    </row>
    <row r="46" spans="1:8" ht="15" x14ac:dyDescent="0.25">
      <c r="A46" s="69"/>
      <c r="E46" s="64"/>
      <c r="F46" s="64"/>
      <c r="G46" s="64"/>
    </row>
    <row r="47" spans="1:8" ht="15" x14ac:dyDescent="0.25">
      <c r="A47" s="69"/>
      <c r="E47" s="64"/>
      <c r="F47" s="64"/>
      <c r="G47" s="64"/>
    </row>
    <row r="48" spans="1:8" ht="15" x14ac:dyDescent="0.25">
      <c r="A48" s="69"/>
      <c r="E48" s="64"/>
      <c r="F48" s="64"/>
      <c r="G48" s="64"/>
    </row>
    <row r="49" spans="1:7" ht="15" x14ac:dyDescent="0.25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ht="15" x14ac:dyDescent="0.25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ht="15" x14ac:dyDescent="0.25">
      <c r="A354" s="2" t="str">
        <f>([3]UKBuilding_List!A354)</f>
        <v>0612</v>
      </c>
      <c r="B354" s="3" t="str">
        <f>([3]UKBuilding_List!C354)</f>
        <v>Samaritan Chiller Building</v>
      </c>
    </row>
    <row r="355" spans="1:2" ht="15" x14ac:dyDescent="0.25">
      <c r="A355" s="2" t="str">
        <f>([3]UKBuilding_List!A355)</f>
        <v>0613</v>
      </c>
      <c r="B355" s="3" t="str">
        <f>([3]UKBuilding_List!C355)</f>
        <v>Samaritan Parking Structure</v>
      </c>
    </row>
    <row r="356" spans="1:2" ht="15" x14ac:dyDescent="0.25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2015-04-16T20:09:44Z</dcterms:modified>
</cp:coreProperties>
</file>