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495\"/>
    </mc:Choice>
  </mc:AlternateContent>
  <bookViews>
    <workbookView xWindow="0" yWindow="0" windowWidth="25200" windowHeight="1185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9" i="1" l="1"/>
  <c r="M7" i="1"/>
  <c r="M8" i="1"/>
  <c r="M10" i="1"/>
  <c r="M11" i="1"/>
  <c r="M12" i="1"/>
  <c r="M13" i="1"/>
  <c r="M14" i="1"/>
  <c r="M15" i="1"/>
  <c r="M16" i="1"/>
  <c r="M6" i="1"/>
  <c r="J9" i="1"/>
  <c r="J7" i="1"/>
  <c r="J8" i="1"/>
  <c r="J10" i="1"/>
  <c r="J11" i="1"/>
  <c r="J12" i="1"/>
  <c r="J13" i="1"/>
  <c r="J14" i="1"/>
  <c r="J15" i="1"/>
  <c r="J16" i="1"/>
  <c r="H19" i="1" l="1"/>
  <c r="G19" i="1"/>
  <c r="M19" i="1" l="1"/>
  <c r="K2" i="1" s="1"/>
  <c r="J19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<sst xmlns="http://schemas.openxmlformats.org/spreadsheetml/2006/main" count="125" uniqueCount="86">
  <si>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</si>
  <si>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</si>
  <si>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</si>
  <si>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</si>
  <si>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</si>
  <si>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</si>
  <si>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</si>
  <si>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</si>
  <si>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</si>
  <si>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</si>
  <si>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</si>
  <si>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</si>
  <si>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</si>
  <si>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</si>
  <si>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</si>
  <si>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</si>
  <si>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</si>
  <si>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</si>
  <si>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</si>
  <si>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</si>
  <si>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</si>
  <si>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</si>
  <si>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</si>
  <si>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</si>
  <si>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</si>
  <si>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</si>
  <si>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</si>
  <si>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</si>
  <si>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</si>
  <si>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</si>
  <si>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</si>
  <si>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</si>
  <si>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</si>
  <si>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</si>
  <si>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</si>
  <si>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</si>
  <si>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</si>
  <si>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</si>
  <si>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</si>
  <si>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</si>
  <si>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</si>
  <si>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</si>
  <si>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</si>
  <si>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</si>
  <si>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</si>
  <si>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</si>
  <si>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</si>
  <si>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</si>
  <si>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</si>
  <si>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</si>
  <si>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</si>
  <si>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</si>
  <si>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</si>
  <si>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</si>
  <si>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</si>
  <si>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</si>
  <si>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</si>
  <si>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</si>
  <si>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</si>
  <si>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</si>
  <si>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</si>
  <si>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</si>
  <si>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</si>
  <si>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</si>
  <si>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</si>
  <si>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</si>
  <si>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</si>
  <si>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</si>
  <si>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</si>
  <si>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</si>
  <si>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</si>
  <si>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</si>
  <si>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</si>
  <si>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</si>
  <si>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0495</t>
  </si>
  <si>
    <t>104B1</t>
  </si>
  <si>
    <t>01</t>
  </si>
  <si>
    <t>104A</t>
  </si>
  <si>
    <t>NoTag</t>
  </si>
  <si>
    <t>102A</t>
  </si>
  <si>
    <t>102</t>
  </si>
  <si>
    <t>104B</t>
  </si>
  <si>
    <t>NO Tag, Sign on door says 103, 2 doors</t>
  </si>
  <si>
    <t>LX-0495-01-104B1</t>
  </si>
  <si>
    <t>HARDYMON COMM BLDG - Room 104B1</t>
  </si>
  <si>
    <t>Deactivate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</si>
</sst>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  <cell r="B377">
            <v>8633</v>
          </cell>
          <cell r="C377" t="str">
            <v>UK HealthCare Good Samaritan Hospital</v>
          </cell>
          <cell r="D377" t="str">
            <v>UK HealthCare Good Samaritan Hospital</v>
          </cell>
        </row>
        <row r="378">
          <cell r="A378" t="str">
            <v>9127</v>
          </cell>
          <cell r="B378">
            <v>9127</v>
          </cell>
          <cell r="C378" t="str">
            <v>1101 S. Limestone</v>
          </cell>
          <cell r="D378" t="str">
            <v>1101 S. Limestone</v>
          </cell>
        </row>
        <row r="379">
          <cell r="A379" t="str">
            <v>9362</v>
          </cell>
          <cell r="B379" t="str">
            <v>9362</v>
          </cell>
          <cell r="C379" t="str">
            <v>114 Conn Terrace</v>
          </cell>
          <cell r="D379" t="str">
            <v>114 Conn Terrace</v>
          </cell>
        </row>
        <row r="380">
          <cell r="A380" t="str">
            <v>9363</v>
          </cell>
          <cell r="B380" t="str">
            <v>9363</v>
          </cell>
          <cell r="C380" t="str">
            <v>116 Conn Terrace</v>
          </cell>
          <cell r="D380" t="str">
            <v>116 Conn Terrace</v>
          </cell>
        </row>
        <row r="381">
          <cell r="A381">
            <v>9813</v>
          </cell>
          <cell r="B381">
            <v>9813</v>
          </cell>
          <cell r="C381" t="str">
            <v>Child Development Center of the Bluegrass, Inc.</v>
          </cell>
          <cell r="D381" t="str">
            <v>Child Development Center of the Bluegrass, Inc.</v>
          </cell>
        </row>
        <row r="382">
          <cell r="A382" t="str">
            <v>9853</v>
          </cell>
          <cell r="B382">
            <v>9853</v>
          </cell>
          <cell r="C382" t="str">
            <v>Shriners Hospitals for Children Medical Center - Lexington</v>
          </cell>
          <cell r="D382" t="str">
            <v>Shriners Hospitals for Children Medical Center</v>
          </cell>
        </row>
        <row r="383">
          <cell r="A383" t="str">
            <v>9854</v>
          </cell>
          <cell r="B383">
            <v>9854</v>
          </cell>
          <cell r="C383" t="str">
            <v>Anthropology Research Building</v>
          </cell>
          <cell r="D383" t="str">
            <v>Anthropology Research Building</v>
          </cell>
        </row>
        <row r="384">
          <cell r="A384" t="str">
            <v>9861</v>
          </cell>
          <cell r="B384">
            <v>9861</v>
          </cell>
          <cell r="C384" t="str">
            <v>845 Angliana Ave</v>
          </cell>
          <cell r="D384" t="str">
            <v>845 Angliana Ave</v>
          </cell>
        </row>
        <row r="385">
          <cell r="A385" t="str">
            <v>9925</v>
          </cell>
          <cell r="B385">
            <v>9925</v>
          </cell>
          <cell r="C385" t="str">
            <v>Alpha Phi Sorority</v>
          </cell>
          <cell r="D385" t="str">
            <v>Alpha Phi Sorority</v>
          </cell>
        </row>
        <row r="386">
          <cell r="A386" t="str">
            <v>9983</v>
          </cell>
          <cell r="B386">
            <v>9983</v>
          </cell>
          <cell r="C386" t="str">
            <v>College of Medicine Building</v>
          </cell>
          <cell r="D386" t="str">
            <v>College of Medicine Building</v>
          </cell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/>
          <cell r="B416"/>
          <cell r="C416"/>
          <cell r="D41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G7" sqref="G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74</v>
      </c>
      <c r="C1" s="76"/>
      <c r="F1" s="67" t="s">
        <v>10</v>
      </c>
      <c r="G1" s="18">
        <v>42726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James F. Hardymon Communications Building</v>
      </c>
      <c r="C2" s="77"/>
      <c r="F2" s="68" t="s">
        <v>12</v>
      </c>
      <c r="G2" s="22" t="s">
        <v>71</v>
      </c>
      <c r="J2" s="15">
        <f>G19-J19</f>
        <v>4</v>
      </c>
      <c r="K2" s="15">
        <f>H19-M19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30.75" thickTop="1" x14ac:dyDescent="0.25">
      <c r="A6" s="48" t="s">
        <v>75</v>
      </c>
      <c r="B6" s="48" t="s">
        <v>76</v>
      </c>
      <c r="C6" s="42" t="s">
        <v>30</v>
      </c>
      <c r="D6" s="41" t="s">
        <v>6</v>
      </c>
      <c r="E6" s="50">
        <v>115</v>
      </c>
      <c r="F6" s="50">
        <v>115</v>
      </c>
      <c r="G6" s="50" t="s">
        <v>3</v>
      </c>
      <c r="H6" s="41" t="s">
        <v>18</v>
      </c>
      <c r="I6" s="42" t="s">
        <v>82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15" customHeight="1" x14ac:dyDescent="0.25">
      <c r="A7" s="48" t="s">
        <v>79</v>
      </c>
      <c r="B7" s="48" t="s">
        <v>76</v>
      </c>
      <c r="C7" s="42" t="s">
        <v>28</v>
      </c>
      <c r="D7" s="41" t="s">
        <v>5</v>
      </c>
      <c r="E7" s="50">
        <v>327</v>
      </c>
      <c r="F7" s="50">
        <v>141</v>
      </c>
      <c r="G7" s="50" t="s">
        <v>3</v>
      </c>
      <c r="H7" s="41" t="s">
        <v>13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61" t="s">
        <v>80</v>
      </c>
      <c r="B8" s="48" t="s">
        <v>76</v>
      </c>
      <c r="C8" s="42" t="s">
        <v>49</v>
      </c>
      <c r="D8" s="41" t="s">
        <v>5</v>
      </c>
      <c r="E8" s="62">
        <v>3285</v>
      </c>
      <c r="F8" s="62">
        <v>3472</v>
      </c>
      <c r="G8" s="50" t="s">
        <v>2</v>
      </c>
      <c r="H8" s="41" t="s">
        <v>13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48" t="s">
        <v>77</v>
      </c>
      <c r="B9" s="48" t="s">
        <v>76</v>
      </c>
      <c r="C9" s="42" t="s">
        <v>27</v>
      </c>
      <c r="D9" s="41" t="s">
        <v>6</v>
      </c>
      <c r="E9" s="50">
        <v>784</v>
      </c>
      <c r="F9" s="50">
        <v>784</v>
      </c>
      <c r="G9" s="50" t="s">
        <v>3</v>
      </c>
      <c r="H9" s="41" t="s">
        <v>2</v>
      </c>
      <c r="I9" s="42" t="s">
        <v>78</v>
      </c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3" t="s">
        <v>81</v>
      </c>
      <c r="B10" s="48" t="s">
        <v>76</v>
      </c>
      <c r="C10" s="42" t="s">
        <v>30</v>
      </c>
      <c r="D10" s="41" t="s">
        <v>6</v>
      </c>
      <c r="E10" s="50">
        <v>315</v>
      </c>
      <c r="F10" s="50">
        <v>315</v>
      </c>
      <c r="G10" s="50" t="s">
        <v>3</v>
      </c>
      <c r="H10" s="41" t="s">
        <v>2</v>
      </c>
      <c r="I10" s="42"/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49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x14ac:dyDescent="0.25">
      <c r="A14" s="56"/>
      <c r="C14" s="11"/>
      <c r="E14" s="30"/>
      <c r="F14" s="30"/>
      <c r="G14" s="30"/>
      <c r="J14" s="10" t="str">
        <f>IF(G14="No Change","N/A",IF(G14="New Tag Required",Lookup!F:F,IF(G14="Remove Old Tag",Lookup!F:F,IF(G14="N/A","N/A",""))))</f>
        <v/>
      </c>
      <c r="K14" s="32"/>
      <c r="M14" s="10" t="str">
        <f>IF(H14="No Change","N/A",IF(H14="New Tag Required",Lookup!F:F,IF(H14="Remove Old Sign",Lookup!F:F,IF(H14="N/A","N/A",""))))</f>
        <v/>
      </c>
      <c r="N14" s="32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ht="15.75" thickBot="1" x14ac:dyDescent="0.3">
      <c r="A17" s="56"/>
      <c r="C17" s="11"/>
      <c r="E17" s="30"/>
      <c r="F17" s="30"/>
      <c r="G17" s="30"/>
      <c r="K17" s="32"/>
      <c r="N17" s="32"/>
    </row>
    <row r="18" spans="1:14" ht="45" x14ac:dyDescent="0.25">
      <c r="A18" s="56"/>
      <c r="C18" s="11"/>
      <c r="E18" s="30"/>
      <c r="F18" s="30"/>
      <c r="G18" s="73" t="s">
        <v>45</v>
      </c>
      <c r="H18" s="74" t="s">
        <v>46</v>
      </c>
      <c r="J18" s="75" t="s">
        <v>40</v>
      </c>
      <c r="K18" s="10"/>
      <c r="L18" s="10"/>
      <c r="M18" s="75" t="s">
        <v>41</v>
      </c>
    </row>
    <row r="19" spans="1:14" ht="15.75" thickBot="1" x14ac:dyDescent="0.3">
      <c r="A19" s="56"/>
      <c r="C19" s="11"/>
      <c r="E19" s="30"/>
      <c r="F19" s="30"/>
      <c r="G19" s="14">
        <f>COUNTIF(G6:G18,"New Tag Required")</f>
        <v>4</v>
      </c>
      <c r="H19" s="13">
        <f>COUNTIF(H6:H18,"New Sign Required")</f>
        <v>1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56"/>
      <c r="C20" s="11"/>
      <c r="E20" s="30"/>
      <c r="F20" s="30"/>
      <c r="G20" s="30"/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7"/>
      <c r="C27" s="11"/>
      <c r="E27" s="30"/>
      <c r="F27" s="33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4"/>
      <c r="G29" s="30"/>
    </row>
    <row r="30" spans="1:14" x14ac:dyDescent="0.25">
      <c r="A30" s="56"/>
      <c r="C30" s="11"/>
      <c r="E30" s="30"/>
      <c r="F30" s="33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1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6"/>
      <c r="C39" s="11"/>
      <c r="E39" s="30"/>
      <c r="F39" s="30"/>
      <c r="G39" s="30"/>
    </row>
    <row r="40" spans="1:7" x14ac:dyDescent="0.25">
      <c r="A40" s="56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52" priority="122" operator="containsText" text="New Tag Required">
      <formula>NOT(ISERROR(SEARCH("New Tag Required",G10)))</formula>
    </cfRule>
  </conditionalFormatting>
  <conditionalFormatting sqref="D6:D7 D10:D84">
    <cfRule type="containsText" dxfId="51" priority="121" operator="containsText" text="Yes">
      <formula>NOT(ISERROR(SEARCH("Yes",D6)))</formula>
    </cfRule>
  </conditionalFormatting>
  <conditionalFormatting sqref="H24:H84 H185:H406 H10:H17">
    <cfRule type="containsText" dxfId="50" priority="109" operator="containsText" text="New Sign Required">
      <formula>NOT(ISERROR(SEARCH("New Sign Required",H10)))</formula>
    </cfRule>
  </conditionalFormatting>
  <conditionalFormatting sqref="G24:G84 G10:H17">
    <cfRule type="containsText" dxfId="49" priority="108" operator="containsText" text="Action Required">
      <formula>NOT(ISERROR(SEARCH("Action Required",G10)))</formula>
    </cfRule>
  </conditionalFormatting>
  <conditionalFormatting sqref="H24:H84">
    <cfRule type="containsText" dxfId="48" priority="107" operator="containsText" text="Action Required">
      <formula>NOT(ISERROR(SEARCH("Action Required",H24)))</formula>
    </cfRule>
  </conditionalFormatting>
  <conditionalFormatting sqref="G6 G20:G23">
    <cfRule type="containsText" dxfId="47" priority="49" operator="containsText" text="New Tag Required">
      <formula>NOT(ISERROR(SEARCH("New Tag Required",G6)))</formula>
    </cfRule>
  </conditionalFormatting>
  <conditionalFormatting sqref="H6 H20:H23">
    <cfRule type="containsText" dxfId="46" priority="47" operator="containsText" text="New Sign Required">
      <formula>NOT(ISERROR(SEARCH("New Sign Required",H6)))</formula>
    </cfRule>
  </conditionalFormatting>
  <conditionalFormatting sqref="G6 G20:G23">
    <cfRule type="containsText" dxfId="45" priority="46" operator="containsText" text="Action Required">
      <formula>NOT(ISERROR(SEARCH("Action Required",G6)))</formula>
    </cfRule>
  </conditionalFormatting>
  <conditionalFormatting sqref="H6 H20:H23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5:D184">
    <cfRule type="containsText" dxfId="40" priority="41" operator="containsText" text="Yes">
      <formula>NOT(ISERROR(SEARCH("Yes",D85)))</formula>
    </cfRule>
  </conditionalFormatting>
  <conditionalFormatting sqref="H85:H184">
    <cfRule type="containsText" dxfId="39" priority="40" operator="containsText" text="New Sign Required">
      <formula>NOT(ISERROR(SEARCH("New Sign Required",H85)))</formula>
    </cfRule>
  </conditionalFormatting>
  <conditionalFormatting sqref="G85:G184">
    <cfRule type="containsText" dxfId="38" priority="39" operator="containsText" text="Action Required">
      <formula>NOT(ISERROR(SEARCH("Action Required",G85)))</formula>
    </cfRule>
  </conditionalFormatting>
  <conditionalFormatting sqref="H85:H184">
    <cfRule type="containsText" dxfId="37" priority="38" operator="containsText" text="Action Required">
      <formula>NOT(ISERROR(SEARCH("Action Required",H85)))</formula>
    </cfRule>
  </conditionalFormatting>
  <conditionalFormatting sqref="D8">
    <cfRule type="containsText" dxfId="36" priority="35" operator="containsText" text="Yes">
      <formula>NOT(ISERROR(SEARCH("Yes",D8)))</formula>
    </cfRule>
  </conditionalFormatting>
  <conditionalFormatting sqref="D9">
    <cfRule type="containsText" dxfId="35" priority="24" operator="containsText" text="Yes">
      <formula>NOT(ISERROR(SEARCH("Yes",D9)))</formula>
    </cfRule>
  </conditionalFormatting>
  <conditionalFormatting sqref="G9">
    <cfRule type="containsText" dxfId="34" priority="23" operator="containsText" text="New Tag Required">
      <formula>NOT(ISERROR(SEARCH("New Tag Required",G9)))</formula>
    </cfRule>
  </conditionalFormatting>
  <conditionalFormatting sqref="H9">
    <cfRule type="containsText" dxfId="33" priority="22" operator="containsText" text="New Sign Required">
      <formula>NOT(ISERROR(SEARCH("New Sign Required",H9)))</formula>
    </cfRule>
  </conditionalFormatting>
  <conditionalFormatting sqref="G9">
    <cfRule type="containsText" dxfId="32" priority="21" operator="containsText" text="Action Required">
      <formula>NOT(ISERROR(SEARCH("Action Required",G9)))</formula>
    </cfRule>
  </conditionalFormatting>
  <conditionalFormatting sqref="H9">
    <cfRule type="containsText" dxfId="31" priority="20" operator="containsText" text="Action Required">
      <formula>NOT(ISERROR(SEARCH("Action Required",H9)))</formula>
    </cfRule>
  </conditionalFormatting>
  <conditionalFormatting sqref="G7">
    <cfRule type="containsText" dxfId="30" priority="19" operator="containsText" text="New Tag Required">
      <formula>NOT(ISERROR(SEARCH("New Tag Required",G7)))</formula>
    </cfRule>
  </conditionalFormatting>
  <conditionalFormatting sqref="H7">
    <cfRule type="containsText" dxfId="29" priority="18" operator="containsText" text="New Sign Required">
      <formula>NOT(ISERROR(SEARCH("New Sign Required",H7)))</formula>
    </cfRule>
  </conditionalFormatting>
  <conditionalFormatting sqref="G7">
    <cfRule type="containsText" dxfId="28" priority="17" operator="containsText" text="Action Required">
      <formula>NOT(ISERROR(SEARCH("Action Required",G7)))</formula>
    </cfRule>
  </conditionalFormatting>
  <conditionalFormatting sqref="H7">
    <cfRule type="containsText" dxfId="27" priority="16" operator="containsText" text="Action Required">
      <formula>NOT(ISERROR(SEARCH("Action Required",H7)))</formula>
    </cfRule>
  </conditionalFormatting>
  <conditionalFormatting sqref="J2:N2">
    <cfRule type="cellIs" dxfId="26" priority="15" operator="notEqual">
      <formula>0</formula>
    </cfRule>
  </conditionalFormatting>
  <conditionalFormatting sqref="J6:J16">
    <cfRule type="cellIs" dxfId="25" priority="14" operator="equal">
      <formula>0</formula>
    </cfRule>
  </conditionalFormatting>
  <conditionalFormatting sqref="M6:M16">
    <cfRule type="cellIs" dxfId="24" priority="13" operator="equal">
      <formula>0</formula>
    </cfRule>
  </conditionalFormatting>
  <conditionalFormatting sqref="J6:J16 M6:M16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1">
    <cfRule type="expression" dxfId="20" priority="9">
      <formula>$J6="Log Issues"</formula>
    </cfRule>
  </conditionalFormatting>
  <conditionalFormatting sqref="N6:N11">
    <cfRule type="expression" dxfId="19" priority="8">
      <formula>$M6="Log Issues"</formula>
    </cfRule>
  </conditionalFormatting>
  <conditionalFormatting sqref="G8">
    <cfRule type="containsText" dxfId="18" priority="7" operator="containsText" text="New Tag Required">
      <formula>NOT(ISERROR(SEARCH("New Tag Required",G8)))</formula>
    </cfRule>
  </conditionalFormatting>
  <conditionalFormatting sqref="H8">
    <cfRule type="containsText" dxfId="17" priority="6" operator="containsText" text="New Sign Required">
      <formula>NOT(ISERROR(SEARCH("New Sign Required",H8)))</formula>
    </cfRule>
  </conditionalFormatting>
  <conditionalFormatting sqref="G8">
    <cfRule type="containsText" dxfId="16" priority="5" operator="containsText" text="Action Required">
      <formula>NOT(ISERROR(SEARCH("Action Required",G8)))</formula>
    </cfRule>
  </conditionalFormatting>
  <conditionalFormatting sqref="H8">
    <cfRule type="containsText" dxfId="15" priority="4" operator="containsText" text="Action Required">
      <formula>NOT(ISERROR(SEARCH("Action Required",H8)))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59">
      <formula1>YesNo</formula1>
    </dataValidation>
    <dataValidation type="list" allowBlank="1" showInputMessage="1" showErrorMessage="1" sqref="H185:H38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 O7:O11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  <x14:dataValidation type="list" allowBlank="1" showInputMessage="1">
          <x14:formula1>
            <xm:f>Lookup!$E$1:$E$19</xm:f>
          </x14:formula1>
          <xm:sqref>C6:C184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42.1406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0495</v>
      </c>
      <c r="C1" s="39"/>
      <c r="D1" s="17" t="s">
        <v>10</v>
      </c>
      <c r="E1" s="40">
        <f>'KD Changes'!G1</f>
        <v>42726</v>
      </c>
    </row>
    <row r="2" spans="1:10" ht="15" customHeight="1" x14ac:dyDescent="0.25">
      <c r="A2" s="43" t="s">
        <v>8</v>
      </c>
      <c r="B2" s="44" t="str">
        <f>VLOOKUP(B1,[1]BuildingList!A:B,2,FALSE)</f>
        <v>James F. Hardymon Communications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83</v>
      </c>
      <c r="B6" s="79" t="s">
        <v>84</v>
      </c>
      <c r="C6" s="41" t="s">
        <v>64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2" sqref="G2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85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2017-01-11T15:27:55Z</dcterms:modified>
</cp:coreProperties>
</file>