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Changes'!$A$1:$I$10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7" i="1"/>
  <c r="M8" i="1"/>
  <c r="M9" i="1"/>
  <c r="M10" i="1"/>
  <c r="M11" i="1"/>
  <c r="M14" i="1"/>
  <c r="M15" i="1"/>
  <c r="M16" i="1"/>
  <c r="J6" i="1"/>
  <c r="J7" i="1"/>
  <c r="J8" i="1"/>
  <c r="J9" i="1"/>
  <c r="J10" i="1"/>
  <c r="J11" i="1"/>
  <c r="J14" i="1"/>
  <c r="J15" i="1"/>
  <c r="J16" i="1"/>
  <c r="H19" i="1" l="1"/>
  <c r="G19" i="1"/>
  <c r="M19" i="1" l="1"/>
  <c r="K2" i="1" s="1"/>
  <c r="J19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<sst xmlns="http://schemas.openxmlformats.org/spreadsheetml/2006/main" count="142" uniqueCount="97">
  <si>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</si>
  <si>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</si>
  <si>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</si>
  <si>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</si>
  <si>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</si>
  <si>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</si>
  <si>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</si>
  <si>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</si>
  <si>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</si>
  <si>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</si>
  <si>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</si>
  <si>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</si>
  <si>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</si>
  <si>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</si>
  <si>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</si>
  <si>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</si>
  <si>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</si>
  <si>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</si>
  <si>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</si>
  <si>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</si>
  <si>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</si>
  <si>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</si>
  <si>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</si>
  <si>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</si>
  <si>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</si>
  <si>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</si>
  <si>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</si>
  <si>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</si>
  <si>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</si>
  <si>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</si>
  <si>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</si>
  <si>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</si>
  <si>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</si>
  <si>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</si>
  <si>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</si>
  <si>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</si>
  <si>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</si>
  <si>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</si>
  <si>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</si>
  <si>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</si>
  <si>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</si>
  <si>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</si>
  <si>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</si>
  <si>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</si>
  <si>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</si>
  <si>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</si>
  <si>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</si>
  <si>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</si>
  <si>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</si>
  <si>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</si>
  <si>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</si>
  <si>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</si>
  <si>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</si>
  <si>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</si>
  <si>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</si>
  <si>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</si>
  <si>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</si>
  <si>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</si>
  <si>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</si>
  <si>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</si>
  <si>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</si>
  <si>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</si>
  <si>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</si>
  <si>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</si>
  <si>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</si>
  <si>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</si>
  <si>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</si>
  <si>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</si>
  <si>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</si>
  <si>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</si>
  <si>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</si>
  <si>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</si>
  <si>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</si>
  <si>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</si>
  <si>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0465</t>
  </si>
  <si>
    <t>101</t>
  </si>
  <si>
    <t>01</t>
  </si>
  <si>
    <t>Construction may have included door signs</t>
  </si>
  <si>
    <t>LX-0465-01</t>
  </si>
  <si>
    <t>Pav at Commonwealth Stadium - 1st Floor</t>
  </si>
  <si>
    <t>LX-0465-01-0101</t>
  </si>
  <si>
    <t>LX-0465-01-0102</t>
  </si>
  <si>
    <t>LX-0465-01-0103</t>
  </si>
  <si>
    <t>LX-0465-01-0104</t>
  </si>
  <si>
    <t>LX-0465-02</t>
  </si>
  <si>
    <t>Pav at Commonwealth Stadium - Roof</t>
  </si>
  <si>
    <t>LX-0465-01-XE0100</t>
  </si>
  <si>
    <t>Pav at Commonwealth Stadium - Rm 0101</t>
  </si>
  <si>
    <t>Pav at Commonwealth Stadium - Rm 0102</t>
  </si>
  <si>
    <t>Pav at Commonwealth Stadium - Men's RR</t>
  </si>
  <si>
    <t>Pav at Commonwealth Stadium - Wmn's RR</t>
  </si>
  <si>
    <t>Pav at Commonwealth Stadium - Patio</t>
  </si>
  <si>
    <t>LX-0465-02-RF0201</t>
  </si>
  <si>
    <t>LX-0465-02-RF0202</t>
  </si>
  <si>
    <t>Pav at Commonwealth Stadium - Rf Bldg A</t>
  </si>
  <si>
    <t>Pav at Commonwealth Stadium - Rf Bldg B</t>
  </si>
  <si>
    <t xml:space="preserve">Pavilion at Commonwealth Stadium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</si>
</sst>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6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 t="str">
            <v>0677</v>
          </cell>
          <cell r="C390" t="str">
            <v>University Flats</v>
          </cell>
        </row>
        <row r="391">
          <cell r="A391" t="str">
            <v>0678</v>
          </cell>
          <cell r="C391" t="str">
            <v>Haggin Hall II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9816</v>
          </cell>
          <cell r="C397" t="str">
            <v>Royal Lexington</v>
          </cell>
        </row>
        <row r="398">
          <cell r="A398" t="str">
            <v>9853</v>
          </cell>
          <cell r="C398" t="str">
            <v>Shriners Hospitals for Children Medical Center - Lexington</v>
          </cell>
        </row>
        <row r="399">
          <cell r="A399" t="str">
            <v>9854</v>
          </cell>
          <cell r="C399" t="str">
            <v>Anthropology Research Building</v>
          </cell>
        </row>
        <row r="400">
          <cell r="A400" t="str">
            <v>9925</v>
          </cell>
          <cell r="C400" t="str">
            <v>Alpha Phi Sorority</v>
          </cell>
        </row>
        <row r="401">
          <cell r="A401" t="str">
            <v>9983</v>
          </cell>
          <cell r="C401" t="str">
            <v>College of Medicine Building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>
            <v>0</v>
          </cell>
          <cell r="C431">
            <v>0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zoomScale="90" zoomScaleNormal="90" workbookViewId="0">
      <selection activeCell="A12" sqref="A12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8.33203125" style="24" customWidth="1"/>
    <col min="4" max="4" width="14.33203125" style="24" bestFit="1" customWidth="1"/>
    <col min="5" max="5" width="8.44140625" style="24" bestFit="1" customWidth="1"/>
    <col min="6" max="6" width="13.33203125" style="24" bestFit="1" customWidth="1"/>
    <col min="7" max="8" width="18.5546875" style="24" customWidth="1"/>
    <col min="9" max="9" width="26.88671875" style="25" customWidth="1"/>
    <col min="10" max="14" width="9.109375" style="24"/>
    <col min="15" max="15" width="11.5546875" style="24" customWidth="1"/>
    <col min="16" max="16384" width="9.109375" style="24"/>
  </cols>
  <sheetData>
    <row r="1" spans="1:16" ht="72" x14ac:dyDescent="0.3">
      <c r="A1" s="20" t="s">
        <v>7</v>
      </c>
      <c r="B1" s="58" t="s">
        <v>74</v>
      </c>
      <c r="C1" s="58"/>
      <c r="F1" s="10" t="s">
        <v>10</v>
      </c>
      <c r="G1" s="23">
        <v>42216</v>
      </c>
      <c r="J1" s="39" t="s">
        <v>35</v>
      </c>
      <c r="K1" s="39" t="s">
        <v>36</v>
      </c>
      <c r="L1" s="40"/>
      <c r="M1" s="40"/>
      <c r="N1" s="40"/>
      <c r="O1" s="41" t="s">
        <v>37</v>
      </c>
      <c r="P1" s="42" t="s">
        <v>49</v>
      </c>
    </row>
    <row r="2" spans="1:16" ht="15" thickBot="1" x14ac:dyDescent="0.35">
      <c r="A2" s="26" t="s">
        <v>8</v>
      </c>
      <c r="B2" s="59" t="str">
        <f>VLOOKUP(B1,BuildingList!A:B,2,FALSE)</f>
        <v xml:space="preserve">Pavilion at Commonwealth Stadium    </v>
      </c>
      <c r="C2" s="59"/>
      <c r="F2" s="29" t="s">
        <v>12</v>
      </c>
      <c r="G2" s="30" t="s">
        <v>63</v>
      </c>
      <c r="J2" s="43">
        <f>G19-J19</f>
        <v>4</v>
      </c>
      <c r="K2" s="43">
        <f>H19-M19</f>
        <v>4</v>
      </c>
      <c r="L2" s="44"/>
      <c r="M2" s="44"/>
      <c r="N2" s="44"/>
      <c r="O2" s="45"/>
      <c r="P2" s="46"/>
    </row>
    <row r="3" spans="1:16" x14ac:dyDescent="0.3">
      <c r="J3" s="25"/>
      <c r="K3" s="25"/>
      <c r="L3" s="25"/>
      <c r="M3" s="25"/>
      <c r="N3" s="25"/>
      <c r="O3" s="25"/>
    </row>
    <row r="4" spans="1:16" x14ac:dyDescent="0.3">
      <c r="J4" s="25"/>
      <c r="K4" s="25"/>
      <c r="L4" s="25"/>
      <c r="M4" s="25"/>
      <c r="N4" s="25"/>
      <c r="O4" s="25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29.4" thickTop="1" x14ac:dyDescent="0.3">
      <c r="A6" s="47" t="s">
        <v>75</v>
      </c>
      <c r="B6" s="31" t="s">
        <v>76</v>
      </c>
      <c r="C6" s="25" t="s">
        <v>52</v>
      </c>
      <c r="D6" s="24" t="s">
        <v>5</v>
      </c>
      <c r="E6" s="48">
        <v>0</v>
      </c>
      <c r="F6" s="48">
        <v>101</v>
      </c>
      <c r="G6" s="33" t="s">
        <v>3</v>
      </c>
      <c r="H6" s="24" t="s">
        <v>18</v>
      </c>
      <c r="I6" s="25" t="s">
        <v>77</v>
      </c>
      <c r="J6" s="49">
        <f>IF(G6="No Change","N/A",IF(G6="New Tag Required",Lookup!F:F,IF(G6="Remove Old Tag",Lookup!F:F,IF(G6="N/A","N/A",""))))</f>
        <v>0</v>
      </c>
      <c r="K6" s="50"/>
      <c r="L6" s="49"/>
      <c r="M6" s="49" t="str">
        <f>IF(H6="No Change","N/A",IF(H6="New Tag Required",Lookup!F:F,IF(H6="Remove Old Sign",Lookup!F:F,IF(H6="N/A","N/A",""))))</f>
        <v/>
      </c>
      <c r="N6" s="50"/>
      <c r="O6" s="49"/>
    </row>
    <row r="7" spans="1:16" ht="28.8" x14ac:dyDescent="0.3">
      <c r="A7" s="51">
        <v>102</v>
      </c>
      <c r="B7" s="31" t="s">
        <v>76</v>
      </c>
      <c r="C7" s="25" t="s">
        <v>52</v>
      </c>
      <c r="D7" s="24" t="s">
        <v>5</v>
      </c>
      <c r="E7" s="48">
        <v>0</v>
      </c>
      <c r="F7" s="33">
        <v>223</v>
      </c>
      <c r="G7" s="33" t="s">
        <v>3</v>
      </c>
      <c r="H7" s="24" t="s">
        <v>18</v>
      </c>
      <c r="I7" s="25" t="s">
        <v>77</v>
      </c>
      <c r="J7" s="49">
        <f>IF(G7="No Change","N/A",IF(G7="New Tag Required",Lookup!F:F,IF(G7="Remove Old Tag",Lookup!F:F,IF(G7="N/A","N/A",""))))</f>
        <v>0</v>
      </c>
      <c r="K7" s="50"/>
      <c r="L7" s="49"/>
      <c r="M7" s="49" t="str">
        <f>IF(H7="No Change","N/A",IF(H7="New Tag Required",Lookup!F:F,IF(H7="Remove Old Sign",Lookup!F:F,IF(H7="N/A","N/A",""))))</f>
        <v/>
      </c>
      <c r="N7" s="50"/>
      <c r="O7" s="49"/>
    </row>
    <row r="8" spans="1:16" ht="28.8" x14ac:dyDescent="0.3">
      <c r="A8" s="51">
        <v>103</v>
      </c>
      <c r="B8" s="31" t="s">
        <v>76</v>
      </c>
      <c r="C8" s="25" t="s">
        <v>52</v>
      </c>
      <c r="D8" s="24" t="s">
        <v>5</v>
      </c>
      <c r="E8" s="48">
        <v>0</v>
      </c>
      <c r="F8" s="33">
        <v>144</v>
      </c>
      <c r="G8" s="33" t="s">
        <v>3</v>
      </c>
      <c r="H8" s="24" t="s">
        <v>18</v>
      </c>
      <c r="I8" s="25" t="s">
        <v>77</v>
      </c>
      <c r="J8" s="49">
        <f>IF(G8="No Change","N/A",IF(G8="New Tag Required",Lookup!F:F,IF(G8="Remove Old Tag",Lookup!F:F,IF(G8="N/A","N/A",""))))</f>
        <v>0</v>
      </c>
      <c r="K8" s="50"/>
      <c r="L8" s="49"/>
      <c r="M8" s="49" t="str">
        <f>IF(H8="No Change","N/A",IF(H8="New Tag Required",Lookup!F:F,IF(H8="Remove Old Sign",Lookup!F:F,IF(H8="N/A","N/A",""))))</f>
        <v/>
      </c>
      <c r="N8" s="50"/>
      <c r="O8" s="49"/>
    </row>
    <row r="9" spans="1:16" ht="28.8" x14ac:dyDescent="0.3">
      <c r="A9" s="51">
        <v>104</v>
      </c>
      <c r="B9" s="31" t="s">
        <v>76</v>
      </c>
      <c r="C9" s="25" t="s">
        <v>52</v>
      </c>
      <c r="D9" s="24" t="s">
        <v>5</v>
      </c>
      <c r="E9" s="48">
        <v>0</v>
      </c>
      <c r="F9" s="33">
        <v>144</v>
      </c>
      <c r="G9" s="33" t="s">
        <v>3</v>
      </c>
      <c r="H9" s="24" t="s">
        <v>18</v>
      </c>
      <c r="I9" s="25" t="s">
        <v>77</v>
      </c>
      <c r="J9" s="49">
        <f>IF(G9="No Change","N/A",IF(G9="New Tag Required",Lookup!F:F,IF(G9="Remove Old Tag",Lookup!F:F,IF(G9="N/A","N/A",""))))</f>
        <v>0</v>
      </c>
      <c r="K9" s="50"/>
      <c r="L9" s="49"/>
      <c r="M9" s="49" t="str">
        <f>IF(H9="No Change","N/A",IF(H9="New Tag Required",Lookup!F:F,IF(H9="Remove Old Sign",Lookup!F:F,IF(H9="N/A","N/A",""))))</f>
        <v/>
      </c>
      <c r="N9" s="50"/>
      <c r="O9" s="49"/>
    </row>
    <row r="10" spans="1:16" x14ac:dyDescent="0.3">
      <c r="A10" s="32"/>
      <c r="C10" s="25"/>
      <c r="E10" s="33"/>
      <c r="F10" s="33"/>
      <c r="G10" s="33"/>
      <c r="J10" s="49" t="str">
        <f>IF(G10="No Change","N/A",IF(G10="New Tag Required",Lookup!F:F,IF(G10="Remove Old Tag",Lookup!F:F,IF(G10="N/A","N/A",""))))</f>
        <v/>
      </c>
      <c r="K10" s="52"/>
      <c r="M10" s="49" t="str">
        <f>IF(H10="No Change","N/A",IF(H10="New Tag Required",Lookup!F:F,IF(H10="Remove Old Sign",Lookup!F:F,IF(H10="N/A","N/A",""))))</f>
        <v/>
      </c>
      <c r="N10" s="52"/>
    </row>
    <row r="11" spans="1:16" x14ac:dyDescent="0.3">
      <c r="A11" s="32"/>
      <c r="C11" s="25"/>
      <c r="E11" s="33"/>
      <c r="F11" s="33"/>
      <c r="G11" s="33"/>
      <c r="J11" s="49" t="str">
        <f>IF(G11="No Change","N/A",IF(G11="New Tag Required",Lookup!F:F,IF(G11="Remove Old Tag",Lookup!F:F,IF(G11="N/A","N/A",""))))</f>
        <v/>
      </c>
      <c r="K11" s="52"/>
      <c r="M11" s="49" t="str">
        <f>IF(H11="No Change","N/A",IF(H11="New Tag Required",Lookup!F:F,IF(H11="Remove Old Sign",Lookup!F:F,IF(H11="N/A","N/A",""))))</f>
        <v/>
      </c>
      <c r="N11" s="52"/>
    </row>
    <row r="12" spans="1:16" x14ac:dyDescent="0.3">
      <c r="A12" s="32"/>
      <c r="C12" s="25"/>
      <c r="E12" s="33"/>
      <c r="F12" s="33"/>
      <c r="G12" s="33"/>
      <c r="J12" s="49"/>
      <c r="K12" s="52"/>
      <c r="M12" s="49"/>
      <c r="N12" s="52"/>
    </row>
    <row r="13" spans="1:16" x14ac:dyDescent="0.3">
      <c r="A13" s="32"/>
      <c r="C13" s="25"/>
      <c r="E13" s="33"/>
      <c r="F13" s="33"/>
      <c r="G13" s="33"/>
      <c r="J13" s="49"/>
      <c r="K13" s="52"/>
      <c r="M13" s="49"/>
      <c r="N13" s="52"/>
    </row>
    <row r="14" spans="1:16" x14ac:dyDescent="0.3">
      <c r="A14" s="32"/>
      <c r="C14" s="25"/>
      <c r="E14" s="33"/>
      <c r="F14" s="33"/>
      <c r="G14" s="33"/>
      <c r="J14" s="49" t="str">
        <f>IF(G14="No Change","N/A",IF(G14="New Tag Required",Lookup!F:F,IF(G14="Remove Old Tag",Lookup!F:F,IF(G14="N/A","N/A",""))))</f>
        <v/>
      </c>
      <c r="K14" s="52"/>
      <c r="M14" s="49" t="str">
        <f>IF(H14="No Change","N/A",IF(H14="New Tag Required",Lookup!F:F,IF(H14="Remove Old Sign",Lookup!F:F,IF(H14="N/A","N/A",""))))</f>
        <v/>
      </c>
      <c r="N14" s="52"/>
    </row>
    <row r="15" spans="1:16" x14ac:dyDescent="0.3">
      <c r="A15" s="32"/>
      <c r="C15" s="25"/>
      <c r="E15" s="33"/>
      <c r="F15" s="33"/>
      <c r="G15" s="33"/>
      <c r="J15" s="49" t="str">
        <f>IF(G15="No Change","N/A",IF(G15="New Tag Required",Lookup!F:F,IF(G15="Remove Old Tag",Lookup!F:F,IF(G15="N/A","N/A",""))))</f>
        <v/>
      </c>
      <c r="K15" s="52"/>
      <c r="M15" s="49" t="str">
        <f>IF(H15="No Change","N/A",IF(H15="New Tag Required",Lookup!F:F,IF(H15="Remove Old Sign",Lookup!F:F,IF(H15="N/A","N/A",""))))</f>
        <v/>
      </c>
      <c r="N15" s="52"/>
    </row>
    <row r="16" spans="1:16" x14ac:dyDescent="0.3">
      <c r="A16" s="32"/>
      <c r="C16" s="25"/>
      <c r="E16" s="33"/>
      <c r="F16" s="33"/>
      <c r="G16" s="33"/>
      <c r="J16" s="49" t="str">
        <f>IF(G16="No Change","N/A",IF(G16="New Tag Required",Lookup!F:F,IF(G16="Remove Old Tag",Lookup!F:F,IF(G16="N/A","N/A",""))))</f>
        <v/>
      </c>
      <c r="K16" s="52"/>
      <c r="M16" s="49" t="str">
        <f>IF(H16="No Change","N/A",IF(H16="New Tag Required",Lookup!F:F,IF(H16="Remove Old Sign",Lookup!F:F,IF(H16="N/A","N/A",""))))</f>
        <v/>
      </c>
      <c r="N16" s="52"/>
    </row>
    <row r="17" spans="1:14" ht="15" thickBot="1" x14ac:dyDescent="0.35">
      <c r="A17" s="32"/>
      <c r="C17" s="25"/>
      <c r="E17" s="33"/>
      <c r="F17" s="33"/>
      <c r="G17" s="33"/>
      <c r="K17" s="52"/>
      <c r="N17" s="52"/>
    </row>
    <row r="18" spans="1:14" ht="43.2" x14ac:dyDescent="0.3">
      <c r="A18" s="32"/>
      <c r="C18" s="25"/>
      <c r="E18" s="33"/>
      <c r="F18" s="33"/>
      <c r="G18" s="15" t="s">
        <v>47</v>
      </c>
      <c r="H18" s="16" t="s">
        <v>48</v>
      </c>
      <c r="J18" s="17" t="s">
        <v>42</v>
      </c>
      <c r="K18" s="49"/>
      <c r="L18" s="49"/>
      <c r="M18" s="17" t="s">
        <v>43</v>
      </c>
    </row>
    <row r="19" spans="1:14" ht="15" thickBot="1" x14ac:dyDescent="0.35">
      <c r="A19" s="32"/>
      <c r="C19" s="25"/>
      <c r="E19" s="33"/>
      <c r="F19" s="33"/>
      <c r="G19" s="53">
        <f>COUNTIF(G6:G18,"New Tag Required")</f>
        <v>4</v>
      </c>
      <c r="H19" s="54">
        <f>COUNTIF(H6:H18,"New Sign Required")</f>
        <v>4</v>
      </c>
      <c r="J19" s="55">
        <f>COUNTIF(J6:J18,"Installed")</f>
        <v>0</v>
      </c>
      <c r="K19" s="49"/>
      <c r="L19" s="49"/>
      <c r="M19" s="55">
        <f>COUNTIF(M6:M18,"Installed")</f>
        <v>0</v>
      </c>
    </row>
    <row r="20" spans="1:14" x14ac:dyDescent="0.3">
      <c r="A20" s="32"/>
      <c r="C20" s="25"/>
      <c r="E20" s="33"/>
      <c r="F20" s="33"/>
      <c r="G20" s="33"/>
    </row>
    <row r="21" spans="1:14" x14ac:dyDescent="0.3">
      <c r="A21" s="32"/>
      <c r="C21" s="25"/>
      <c r="E21" s="33"/>
      <c r="F21" s="33"/>
      <c r="G21" s="33"/>
    </row>
    <row r="22" spans="1:14" x14ac:dyDescent="0.3">
      <c r="A22" s="32"/>
      <c r="C22" s="25"/>
      <c r="E22" s="33"/>
      <c r="F22" s="33"/>
      <c r="G22" s="33"/>
    </row>
    <row r="23" spans="1:14" x14ac:dyDescent="0.3">
      <c r="A23" s="32"/>
      <c r="C23" s="25"/>
      <c r="E23" s="33"/>
      <c r="F23" s="33"/>
      <c r="G23" s="33"/>
    </row>
    <row r="24" spans="1:14" x14ac:dyDescent="0.3">
      <c r="A24" s="32"/>
      <c r="C24" s="25"/>
      <c r="E24" s="33"/>
      <c r="F24" s="33"/>
      <c r="G24" s="33"/>
    </row>
    <row r="25" spans="1:14" x14ac:dyDescent="0.3">
      <c r="A25" s="32"/>
      <c r="C25" s="25"/>
      <c r="E25" s="33"/>
      <c r="F25" s="33"/>
      <c r="G25" s="33"/>
    </row>
    <row r="26" spans="1:14" x14ac:dyDescent="0.3">
      <c r="A26" s="32"/>
      <c r="C26" s="25"/>
      <c r="E26" s="33"/>
      <c r="F26" s="33"/>
      <c r="G26" s="33"/>
    </row>
    <row r="27" spans="1:14" x14ac:dyDescent="0.3">
      <c r="A27" s="35"/>
      <c r="C27" s="25"/>
      <c r="E27" s="33"/>
      <c r="F27" s="36"/>
      <c r="G27" s="33"/>
    </row>
    <row r="28" spans="1:14" x14ac:dyDescent="0.3">
      <c r="A28" s="35"/>
      <c r="C28" s="25"/>
      <c r="E28" s="33"/>
      <c r="F28" s="36"/>
      <c r="G28" s="33"/>
    </row>
    <row r="29" spans="1:14" x14ac:dyDescent="0.3">
      <c r="A29" s="35"/>
      <c r="C29" s="25"/>
      <c r="E29" s="33"/>
      <c r="F29" s="37"/>
      <c r="G29" s="33"/>
    </row>
    <row r="30" spans="1:14" x14ac:dyDescent="0.3">
      <c r="A30" s="32"/>
      <c r="C30" s="25"/>
      <c r="E30" s="33"/>
      <c r="F30" s="36"/>
      <c r="G30" s="33"/>
    </row>
    <row r="31" spans="1:14" x14ac:dyDescent="0.3">
      <c r="A31" s="32"/>
      <c r="C31" s="25"/>
      <c r="E31" s="33"/>
      <c r="F31" s="36"/>
      <c r="G31" s="33"/>
    </row>
    <row r="32" spans="1:14" x14ac:dyDescent="0.3">
      <c r="A32" s="38"/>
      <c r="C32" s="25"/>
      <c r="E32" s="33"/>
      <c r="F32" s="33"/>
      <c r="G32" s="33"/>
    </row>
    <row r="33" spans="1:7" x14ac:dyDescent="0.3">
      <c r="A33" s="38"/>
      <c r="C33" s="25"/>
      <c r="E33" s="33"/>
      <c r="F33" s="33"/>
      <c r="G33" s="33"/>
    </row>
    <row r="34" spans="1:7" x14ac:dyDescent="0.3">
      <c r="A34" s="38"/>
      <c r="C34" s="25"/>
      <c r="E34" s="33"/>
      <c r="F34" s="33"/>
      <c r="G34" s="33"/>
    </row>
    <row r="35" spans="1:7" x14ac:dyDescent="0.3">
      <c r="A35" s="38"/>
      <c r="C35" s="25"/>
      <c r="E35" s="33"/>
      <c r="F35" s="33"/>
      <c r="G35" s="33"/>
    </row>
    <row r="36" spans="1:7" x14ac:dyDescent="0.3">
      <c r="A36" s="38"/>
      <c r="C36" s="25"/>
      <c r="E36" s="33"/>
      <c r="F36" s="34"/>
      <c r="G36" s="33"/>
    </row>
    <row r="37" spans="1:7" x14ac:dyDescent="0.3">
      <c r="A37" s="38"/>
      <c r="C37" s="25"/>
      <c r="E37" s="33"/>
      <c r="F37" s="33"/>
      <c r="G37" s="33"/>
    </row>
    <row r="38" spans="1:7" x14ac:dyDescent="0.3">
      <c r="A38" s="38"/>
      <c r="C38" s="25"/>
      <c r="E38" s="33"/>
      <c r="F38" s="33"/>
      <c r="G38" s="33"/>
    </row>
    <row r="39" spans="1:7" x14ac:dyDescent="0.3">
      <c r="A39" s="32"/>
      <c r="C39" s="25"/>
      <c r="E39" s="33"/>
      <c r="F39" s="33"/>
      <c r="G39" s="33"/>
    </row>
    <row r="40" spans="1:7" x14ac:dyDescent="0.3">
      <c r="A40" s="32"/>
      <c r="C40" s="25"/>
    </row>
    <row r="41" spans="1:7" x14ac:dyDescent="0.3">
      <c r="C41" s="25"/>
    </row>
    <row r="42" spans="1:7" x14ac:dyDescent="0.3">
      <c r="C42" s="25"/>
    </row>
    <row r="43" spans="1:7" x14ac:dyDescent="0.3">
      <c r="C43" s="25"/>
    </row>
    <row r="44" spans="1:7" x14ac:dyDescent="0.3">
      <c r="C44" s="25"/>
    </row>
    <row r="45" spans="1:7" x14ac:dyDescent="0.3">
      <c r="C45" s="25"/>
    </row>
    <row r="46" spans="1:7" x14ac:dyDescent="0.3">
      <c r="C46" s="25"/>
    </row>
    <row r="47" spans="1:7" x14ac:dyDescent="0.3">
      <c r="C47" s="25"/>
    </row>
    <row r="48" spans="1:7" x14ac:dyDescent="0.3">
      <c r="C48" s="25"/>
    </row>
    <row r="49" spans="3:3" x14ac:dyDescent="0.3">
      <c r="C49" s="25"/>
    </row>
    <row r="50" spans="3:3" x14ac:dyDescent="0.3">
      <c r="C50" s="25"/>
    </row>
    <row r="51" spans="3:3" x14ac:dyDescent="0.3">
      <c r="C51" s="25"/>
    </row>
    <row r="52" spans="3:3" x14ac:dyDescent="0.3">
      <c r="C52" s="25"/>
    </row>
    <row r="53" spans="3:3" x14ac:dyDescent="0.3">
      <c r="C53" s="25"/>
    </row>
    <row r="54" spans="3:3" x14ac:dyDescent="0.3">
      <c r="C54" s="25"/>
    </row>
    <row r="55" spans="3:3" x14ac:dyDescent="0.3">
      <c r="C55" s="25"/>
    </row>
    <row r="56" spans="3:3" x14ac:dyDescent="0.3">
      <c r="C56" s="25"/>
    </row>
    <row r="57" spans="3:3" x14ac:dyDescent="0.3">
      <c r="C57" s="25"/>
    </row>
    <row r="58" spans="3:3" x14ac:dyDescent="0.3">
      <c r="C58" s="25"/>
    </row>
    <row r="59" spans="3:3" x14ac:dyDescent="0.3">
      <c r="C59" s="25"/>
    </row>
    <row r="60" spans="3:3" x14ac:dyDescent="0.3">
      <c r="C60" s="25"/>
    </row>
    <row r="61" spans="3:3" x14ac:dyDescent="0.3">
      <c r="C61" s="25"/>
    </row>
    <row r="62" spans="3:3" x14ac:dyDescent="0.3">
      <c r="C62" s="25"/>
    </row>
    <row r="63" spans="3:3" x14ac:dyDescent="0.3">
      <c r="C63" s="25"/>
    </row>
    <row r="64" spans="3:3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185" spans="3:3" x14ac:dyDescent="0.3">
      <c r="C185" s="24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4:G38 G7:G17">
    <cfRule type="containsText" dxfId="41" priority="126" operator="containsText" text="New Tag Required">
      <formula>NOT(ISERROR(SEARCH("New Tag Required",G7)))</formula>
    </cfRule>
  </conditionalFormatting>
  <conditionalFormatting sqref="D10:D84">
    <cfRule type="containsText" dxfId="40" priority="125" operator="containsText" text="Yes">
      <formula>NOT(ISERROR(SEARCH("Yes",D10)))</formula>
    </cfRule>
  </conditionalFormatting>
  <conditionalFormatting sqref="H24:H84 H185:H406 H7:H17">
    <cfRule type="containsText" dxfId="39" priority="113" operator="containsText" text="New Sign Required">
      <formula>NOT(ISERROR(SEARCH("New Sign Required",H7)))</formula>
    </cfRule>
  </conditionalFormatting>
  <conditionalFormatting sqref="G24:G84 G7:H17">
    <cfRule type="containsText" dxfId="38" priority="112" operator="containsText" text="Action Required">
      <formula>NOT(ISERROR(SEARCH("Action Required",G7)))</formula>
    </cfRule>
  </conditionalFormatting>
  <conditionalFormatting sqref="H24:H84">
    <cfRule type="containsText" dxfId="37" priority="111" operator="containsText" text="Action Required">
      <formula>NOT(ISERROR(SEARCH("Action Required",H24)))</formula>
    </cfRule>
  </conditionalFormatting>
  <conditionalFormatting sqref="G20:G23">
    <cfRule type="containsText" dxfId="36" priority="53" operator="containsText" text="New Tag Required">
      <formula>NOT(ISERROR(SEARCH("New Tag Required",G20)))</formula>
    </cfRule>
  </conditionalFormatting>
  <conditionalFormatting sqref="H20:H23">
    <cfRule type="containsText" dxfId="35" priority="51" operator="containsText" text="New Sign Required">
      <formula>NOT(ISERROR(SEARCH("New Sign Required",H20)))</formula>
    </cfRule>
  </conditionalFormatting>
  <conditionalFormatting sqref="G20:G23">
    <cfRule type="containsText" dxfId="34" priority="50" operator="containsText" text="Action Required">
      <formula>NOT(ISERROR(SEARCH("Action Required",G20)))</formula>
    </cfRule>
  </conditionalFormatting>
  <conditionalFormatting sqref="H20:H23">
    <cfRule type="containsText" dxfId="33" priority="49" operator="containsText" text="Action Required">
      <formula>NOT(ISERROR(SEARCH("Action Required",H20)))</formula>
    </cfRule>
  </conditionalFormatting>
  <conditionalFormatting sqref="D85:D184">
    <cfRule type="containsText" dxfId="32" priority="45" operator="containsText" text="Yes">
      <formula>NOT(ISERROR(SEARCH("Yes",D85)))</formula>
    </cfRule>
  </conditionalFormatting>
  <conditionalFormatting sqref="H85:H184">
    <cfRule type="containsText" dxfId="31" priority="44" operator="containsText" text="New Sign Required">
      <formula>NOT(ISERROR(SEARCH("New Sign Required",H85)))</formula>
    </cfRule>
  </conditionalFormatting>
  <conditionalFormatting sqref="G85:G184">
    <cfRule type="containsText" dxfId="30" priority="43" operator="containsText" text="Action Required">
      <formula>NOT(ISERROR(SEARCH("Action Required",G85)))</formula>
    </cfRule>
  </conditionalFormatting>
  <conditionalFormatting sqref="H85:H184">
    <cfRule type="containsText" dxfId="29" priority="42" operator="containsText" text="Action Required">
      <formula>NOT(ISERROR(SEARCH("Action Required",H85)))</formula>
    </cfRule>
  </conditionalFormatting>
  <conditionalFormatting sqref="D6:D9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6">
    <cfRule type="cellIs" dxfId="26" priority="18" operator="equal">
      <formula>0</formula>
    </cfRule>
  </conditionalFormatting>
  <conditionalFormatting sqref="M6:M16">
    <cfRule type="cellIs" dxfId="25" priority="17" operator="equal">
      <formula>0</formula>
    </cfRule>
  </conditionalFormatting>
  <conditionalFormatting sqref="J6:J16 M6:M16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9">
    <cfRule type="expression" dxfId="21" priority="13">
      <formula>$J6="Log Issues"</formula>
    </cfRule>
  </conditionalFormatting>
  <conditionalFormatting sqref="N6:N9">
    <cfRule type="expression" dxfId="20" priority="12">
      <formula>$M6="Log Issues"</formula>
    </cfRule>
  </conditionalFormatting>
  <conditionalFormatting sqref="G6:G9">
    <cfRule type="containsText" dxfId="19" priority="11" operator="containsText" text="New Tag Required">
      <formula>NOT(ISERROR(SEARCH("New Tag Required",G6)))</formula>
    </cfRule>
  </conditionalFormatting>
  <conditionalFormatting sqref="H6:H9">
    <cfRule type="containsText" dxfId="18" priority="10" operator="containsText" text="New Sign Required">
      <formula>NOT(ISERROR(SEARCH("New Sign Required",H6)))</formula>
    </cfRule>
  </conditionalFormatting>
  <conditionalFormatting sqref="G6:G9">
    <cfRule type="containsText" dxfId="17" priority="9" operator="containsText" text="Action Required">
      <formula>NOT(ISERROR(SEARCH("Action Required",G6)))</formula>
    </cfRule>
  </conditionalFormatting>
  <conditionalFormatting sqref="H6:H9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5:H389">
      <formula1>DoorSignage</formula1>
    </dataValidation>
    <dataValidation type="list" allowBlank="1" showInputMessage="1" showErrorMessage="1" sqref="D6:D59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H20:H184 H17</xm:sqref>
        </x14:dataValidation>
        <x14:dataValidation type="list" allowBlank="1" showInputMessage="1" showErrorMessage="1">
          <x14:formula1>
            <xm:f>Lookup!$A$1:$A$4</xm:f>
          </x14:formula1>
          <xm:sqref>G20:G184 G17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C6:C184</xm:sqref>
        </x14:dataValidation>
        <x14:dataValidation type="list" allowBlank="1" showInputMessage="1" showErrorMessage="1">
          <x14:formula1>
            <xm:f>Lookup!$A$1:$A$8</xm:f>
          </x14:formula1>
          <xm:sqref>G6:G16</xm:sqref>
        </x14:dataValidation>
        <x14:dataValidation type="list" allowBlank="1" showInputMessage="1" showErrorMessage="1">
          <x14:formula1>
            <xm:f>Lookup!$D$1:$D$10</xm:f>
          </x14:formula1>
          <xm:sqref>H6:H16</xm:sqref>
        </x14:dataValidation>
        <x14:dataValidation type="list" allowBlank="1" showInputMessage="1" showErrorMessage="1">
          <x14:formula1>
            <xm:f>Lookup!$F$1:$F$7</xm:f>
          </x14:formula1>
          <xm:sqref>J6:J16</xm:sqref>
        </x14:dataValidation>
        <x14:dataValidation type="list" allowBlank="1" showInputMessage="1" showErrorMessage="1">
          <x14:formula1>
            <xm:f>Lookup!$F$1:$F$8</xm:f>
          </x14:formula1>
          <xm:sqref>M6:M16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C13" sqref="C13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4" style="24" customWidth="1"/>
    <col min="4" max="4" width="14.33203125" style="24" bestFit="1" customWidth="1"/>
    <col min="5" max="5" width="13.6640625" style="24" customWidth="1"/>
    <col min="6" max="6" width="13.33203125" style="24" bestFit="1" customWidth="1"/>
    <col min="7" max="8" width="18.5546875" style="24" customWidth="1"/>
    <col min="9" max="10" width="26.88671875" style="25" customWidth="1"/>
    <col min="11" max="16384" width="9.109375" style="24"/>
  </cols>
  <sheetData>
    <row r="1" spans="1:10" x14ac:dyDescent="0.3">
      <c r="A1" s="20" t="s">
        <v>7</v>
      </c>
      <c r="B1" s="21" t="str">
        <f>'KD Changes'!B1:C1</f>
        <v>0465</v>
      </c>
      <c r="C1" s="22"/>
      <c r="D1" s="10" t="s">
        <v>10</v>
      </c>
      <c r="E1" s="23">
        <f>'KD Changes'!G1</f>
        <v>42216</v>
      </c>
    </row>
    <row r="2" spans="1:10" x14ac:dyDescent="0.3">
      <c r="A2" s="26" t="s">
        <v>8</v>
      </c>
      <c r="B2" s="27" t="s">
        <v>96</v>
      </c>
      <c r="C2" s="28"/>
      <c r="D2" s="29" t="s">
        <v>12</v>
      </c>
      <c r="E2" s="30" t="str">
        <f>'KD Changes'!G2</f>
        <v>Janet Schwartz</v>
      </c>
    </row>
    <row r="5" spans="1:10" s="14" customFormat="1" ht="24" customHeight="1" thickBot="1" x14ac:dyDescent="0.35">
      <c r="A5" s="11" t="s">
        <v>64</v>
      </c>
      <c r="B5" s="13" t="s">
        <v>65</v>
      </c>
      <c r="C5" s="13" t="s">
        <v>66</v>
      </c>
      <c r="D5" s="13" t="s">
        <v>67</v>
      </c>
      <c r="E5" s="13" t="s">
        <v>17</v>
      </c>
    </row>
    <row r="6" spans="1:10" ht="15" thickTop="1" x14ac:dyDescent="0.3">
      <c r="A6" s="56" t="s">
        <v>78</v>
      </c>
      <c r="B6" s="57" t="s">
        <v>79</v>
      </c>
      <c r="C6" s="24" t="s">
        <v>69</v>
      </c>
      <c r="G6" s="14"/>
      <c r="H6" s="14"/>
      <c r="I6" s="24"/>
      <c r="J6" s="24"/>
    </row>
    <row r="7" spans="1:10" x14ac:dyDescent="0.3">
      <c r="A7" s="56" t="s">
        <v>80</v>
      </c>
      <c r="B7" s="57" t="s">
        <v>87</v>
      </c>
      <c r="C7" s="24" t="s">
        <v>69</v>
      </c>
      <c r="G7" s="14"/>
      <c r="H7" s="14"/>
      <c r="I7" s="24"/>
      <c r="J7" s="24"/>
    </row>
    <row r="8" spans="1:10" ht="15" customHeight="1" x14ac:dyDescent="0.3">
      <c r="A8" s="56" t="s">
        <v>81</v>
      </c>
      <c r="B8" s="57" t="s">
        <v>88</v>
      </c>
      <c r="C8" s="24" t="s">
        <v>69</v>
      </c>
      <c r="G8" s="14"/>
      <c r="H8" s="14"/>
      <c r="I8" s="24"/>
      <c r="J8" s="24"/>
    </row>
    <row r="9" spans="1:10" x14ac:dyDescent="0.3">
      <c r="A9" s="56" t="s">
        <v>82</v>
      </c>
      <c r="B9" s="57" t="s">
        <v>89</v>
      </c>
      <c r="C9" s="24" t="s">
        <v>69</v>
      </c>
      <c r="G9" s="14"/>
      <c r="H9" s="14"/>
      <c r="I9" s="24"/>
      <c r="J9" s="24"/>
    </row>
    <row r="10" spans="1:10" x14ac:dyDescent="0.3">
      <c r="A10" s="56" t="s">
        <v>83</v>
      </c>
      <c r="B10" s="57" t="s">
        <v>90</v>
      </c>
      <c r="C10" s="24" t="s">
        <v>69</v>
      </c>
      <c r="G10" s="14"/>
      <c r="H10" s="14"/>
    </row>
    <row r="11" spans="1:10" x14ac:dyDescent="0.3">
      <c r="A11" s="56" t="s">
        <v>86</v>
      </c>
      <c r="B11" s="57" t="s">
        <v>91</v>
      </c>
      <c r="C11" s="24" t="s">
        <v>69</v>
      </c>
      <c r="G11" s="14"/>
      <c r="H11" s="14"/>
    </row>
    <row r="12" spans="1:10" x14ac:dyDescent="0.3">
      <c r="A12" s="56" t="s">
        <v>84</v>
      </c>
      <c r="B12" s="57" t="s">
        <v>85</v>
      </c>
      <c r="C12" s="24" t="s">
        <v>69</v>
      </c>
      <c r="G12" s="14"/>
      <c r="H12" s="14"/>
    </row>
    <row r="13" spans="1:10" x14ac:dyDescent="0.3">
      <c r="A13" s="56" t="s">
        <v>92</v>
      </c>
      <c r="B13" s="57" t="s">
        <v>94</v>
      </c>
      <c r="C13" s="24" t="s">
        <v>69</v>
      </c>
      <c r="G13" s="14"/>
      <c r="H13" s="14"/>
    </row>
    <row r="14" spans="1:10" x14ac:dyDescent="0.3">
      <c r="A14" s="56" t="s">
        <v>93</v>
      </c>
      <c r="B14" s="57" t="s">
        <v>95</v>
      </c>
      <c r="C14" s="24" t="s">
        <v>69</v>
      </c>
      <c r="G14" s="14"/>
      <c r="H14" s="14"/>
    </row>
    <row r="15" spans="1:10" x14ac:dyDescent="0.3">
      <c r="A15" s="24"/>
      <c r="B15" s="25"/>
      <c r="F15" s="33"/>
      <c r="G15" s="14"/>
      <c r="H15" s="14"/>
    </row>
    <row r="16" spans="1:10" x14ac:dyDescent="0.3">
      <c r="A16" s="24"/>
      <c r="B16" s="24"/>
      <c r="F16" s="33"/>
      <c r="G16" s="14"/>
      <c r="H16" s="14"/>
    </row>
    <row r="17" spans="1:8" x14ac:dyDescent="0.3">
      <c r="A17" s="24"/>
      <c r="B17" s="25"/>
      <c r="F17" s="33"/>
      <c r="G17" s="14"/>
      <c r="H17" s="14"/>
    </row>
    <row r="18" spans="1:8" x14ac:dyDescent="0.3">
      <c r="A18" s="24"/>
      <c r="B18" s="24"/>
      <c r="F18" s="33"/>
      <c r="G18" s="14"/>
      <c r="H18" s="14"/>
    </row>
    <row r="19" spans="1:8" x14ac:dyDescent="0.3">
      <c r="A19" s="24"/>
      <c r="B19" s="24"/>
      <c r="F19" s="33"/>
      <c r="G19" s="14"/>
      <c r="H19" s="14"/>
    </row>
    <row r="20" spans="1:8" x14ac:dyDescent="0.3">
      <c r="A20" s="24"/>
      <c r="B20" s="24"/>
      <c r="F20" s="33"/>
      <c r="G20" s="14"/>
      <c r="H20" s="14"/>
    </row>
    <row r="21" spans="1:8" x14ac:dyDescent="0.3">
      <c r="A21" s="24"/>
      <c r="B21" s="24"/>
      <c r="F21" s="33"/>
      <c r="G21" s="14"/>
      <c r="H21" s="14"/>
    </row>
    <row r="22" spans="1:8" x14ac:dyDescent="0.3">
      <c r="A22" s="24"/>
      <c r="B22" s="24"/>
      <c r="F22" s="34"/>
      <c r="G22" s="14"/>
      <c r="H22" s="14"/>
    </row>
    <row r="23" spans="1:8" x14ac:dyDescent="0.3">
      <c r="A23" s="24"/>
      <c r="B23" s="24"/>
      <c r="F23" s="33"/>
      <c r="G23" s="14"/>
      <c r="H23" s="14"/>
    </row>
    <row r="24" spans="1:8" x14ac:dyDescent="0.3">
      <c r="A24" s="24"/>
      <c r="B24" s="24"/>
      <c r="F24" s="33"/>
      <c r="G24" s="14"/>
      <c r="H24" s="14"/>
    </row>
    <row r="25" spans="1:8" x14ac:dyDescent="0.3">
      <c r="A25" s="24"/>
      <c r="B25" s="24"/>
      <c r="F25" s="33"/>
      <c r="G25" s="14"/>
      <c r="H25" s="14"/>
    </row>
    <row r="26" spans="1:8" x14ac:dyDescent="0.3">
      <c r="A26" s="24"/>
      <c r="B26" s="24"/>
      <c r="F26" s="33"/>
      <c r="G26" s="14"/>
      <c r="H26" s="14"/>
    </row>
    <row r="27" spans="1:8" x14ac:dyDescent="0.3">
      <c r="A27" s="24"/>
      <c r="B27" s="24"/>
      <c r="F27" s="33"/>
      <c r="G27" s="14"/>
      <c r="H27" s="14"/>
    </row>
    <row r="28" spans="1:8" x14ac:dyDescent="0.3">
      <c r="A28" s="24"/>
      <c r="B28" s="24"/>
      <c r="F28" s="33"/>
      <c r="G28" s="14"/>
      <c r="H28" s="14"/>
    </row>
    <row r="29" spans="1:8" x14ac:dyDescent="0.3">
      <c r="A29" s="24"/>
      <c r="B29" s="24"/>
      <c r="F29" s="33"/>
      <c r="G29" s="14"/>
      <c r="H29" s="14"/>
    </row>
    <row r="30" spans="1:8" x14ac:dyDescent="0.3">
      <c r="A30" s="24"/>
      <c r="B30" s="24"/>
      <c r="F30" s="33"/>
      <c r="G30" s="14"/>
      <c r="H30" s="14"/>
    </row>
    <row r="31" spans="1:8" x14ac:dyDescent="0.3">
      <c r="A31" s="24"/>
      <c r="B31" s="24"/>
      <c r="F31" s="33"/>
      <c r="G31" s="14"/>
      <c r="H31" s="14"/>
    </row>
    <row r="32" spans="1:8" x14ac:dyDescent="0.3">
      <c r="A32" s="32"/>
      <c r="E32" s="33"/>
      <c r="F32" s="33"/>
      <c r="G32" s="14"/>
      <c r="H32" s="14"/>
    </row>
    <row r="33" spans="1:8" x14ac:dyDescent="0.3">
      <c r="A33" s="32"/>
      <c r="E33" s="33"/>
      <c r="F33" s="33"/>
      <c r="G33" s="14"/>
      <c r="H33" s="14"/>
    </row>
    <row r="34" spans="1:8" x14ac:dyDescent="0.3">
      <c r="A34" s="32"/>
      <c r="E34" s="33"/>
      <c r="F34" s="33"/>
      <c r="G34" s="14"/>
      <c r="H34" s="14"/>
    </row>
    <row r="35" spans="1:8" x14ac:dyDescent="0.3">
      <c r="A35" s="32"/>
      <c r="E35" s="33"/>
      <c r="F35" s="33"/>
      <c r="G35" s="14"/>
      <c r="H35" s="14"/>
    </row>
    <row r="36" spans="1:8" x14ac:dyDescent="0.3">
      <c r="A36" s="32"/>
      <c r="E36" s="33"/>
      <c r="F36" s="33"/>
      <c r="G36" s="14"/>
      <c r="H36" s="14"/>
    </row>
    <row r="37" spans="1:8" x14ac:dyDescent="0.3">
      <c r="A37" s="32"/>
      <c r="E37" s="33"/>
      <c r="F37" s="33"/>
      <c r="G37" s="14"/>
      <c r="H37" s="14"/>
    </row>
    <row r="38" spans="1:8" x14ac:dyDescent="0.3">
      <c r="A38" s="32"/>
      <c r="E38" s="33"/>
      <c r="F38" s="33"/>
      <c r="G38" s="14"/>
      <c r="H38" s="14"/>
    </row>
    <row r="39" spans="1:8" x14ac:dyDescent="0.3">
      <c r="A39" s="32"/>
      <c r="E39" s="33"/>
      <c r="F39" s="33"/>
      <c r="G39" s="14"/>
      <c r="H39" s="14"/>
    </row>
    <row r="40" spans="1:8" x14ac:dyDescent="0.3">
      <c r="A40" s="32"/>
      <c r="E40" s="33"/>
      <c r="F40" s="33"/>
      <c r="G40" s="33"/>
    </row>
    <row r="41" spans="1:8" x14ac:dyDescent="0.3">
      <c r="A41" s="32"/>
      <c r="E41" s="33"/>
      <c r="F41" s="33"/>
      <c r="G41" s="33"/>
    </row>
    <row r="42" spans="1:8" x14ac:dyDescent="0.3">
      <c r="A42" s="35"/>
      <c r="E42" s="33"/>
      <c r="F42" s="36"/>
      <c r="G42" s="33"/>
    </row>
    <row r="43" spans="1:8" x14ac:dyDescent="0.3">
      <c r="A43" s="35"/>
      <c r="E43" s="33"/>
      <c r="F43" s="36"/>
      <c r="G43" s="33"/>
    </row>
    <row r="44" spans="1:8" x14ac:dyDescent="0.3">
      <c r="A44" s="35"/>
      <c r="E44" s="33"/>
      <c r="F44" s="37"/>
      <c r="G44" s="33"/>
    </row>
    <row r="45" spans="1:8" x14ac:dyDescent="0.3">
      <c r="A45" s="32"/>
      <c r="E45" s="33"/>
      <c r="F45" s="36"/>
      <c r="G45" s="33"/>
    </row>
    <row r="46" spans="1:8" x14ac:dyDescent="0.3">
      <c r="A46" s="32"/>
      <c r="E46" s="33"/>
      <c r="F46" s="36"/>
      <c r="G46" s="33"/>
    </row>
    <row r="47" spans="1:8" x14ac:dyDescent="0.3">
      <c r="A47" s="38"/>
      <c r="E47" s="33"/>
      <c r="F47" s="33"/>
      <c r="G47" s="33"/>
    </row>
    <row r="48" spans="1:8" x14ac:dyDescent="0.3">
      <c r="A48" s="38"/>
      <c r="E48" s="33"/>
      <c r="F48" s="33"/>
      <c r="G48" s="33"/>
    </row>
    <row r="49" spans="1:7" x14ac:dyDescent="0.3">
      <c r="A49" s="38"/>
      <c r="E49" s="33"/>
      <c r="F49" s="33"/>
      <c r="G49" s="33"/>
    </row>
    <row r="50" spans="1:7" x14ac:dyDescent="0.3">
      <c r="A50" s="38"/>
      <c r="E50" s="33"/>
      <c r="F50" s="33"/>
      <c r="G50" s="33"/>
    </row>
    <row r="51" spans="1:7" x14ac:dyDescent="0.3">
      <c r="A51" s="38"/>
      <c r="C51" s="25"/>
      <c r="E51" s="33"/>
      <c r="F51" s="34"/>
      <c r="G51" s="33"/>
    </row>
    <row r="52" spans="1:7" x14ac:dyDescent="0.3">
      <c r="A52" s="38"/>
      <c r="C52" s="25"/>
      <c r="E52" s="33"/>
      <c r="F52" s="33"/>
      <c r="G52" s="33"/>
    </row>
    <row r="53" spans="1:7" x14ac:dyDescent="0.3">
      <c r="A53" s="38"/>
      <c r="C53" s="25"/>
      <c r="E53" s="33"/>
      <c r="F53" s="33"/>
      <c r="G53" s="33"/>
    </row>
    <row r="54" spans="1:7" x14ac:dyDescent="0.3">
      <c r="A54" s="32"/>
      <c r="C54" s="25"/>
      <c r="E54" s="33"/>
      <c r="F54" s="33"/>
      <c r="G54" s="33"/>
    </row>
    <row r="55" spans="1:7" x14ac:dyDescent="0.3">
      <c r="A55" s="32"/>
      <c r="C55" s="25"/>
    </row>
    <row r="56" spans="1:7" x14ac:dyDescent="0.3">
      <c r="C56" s="25"/>
    </row>
    <row r="57" spans="1:7" x14ac:dyDescent="0.3">
      <c r="C57" s="25"/>
    </row>
    <row r="58" spans="1:7" x14ac:dyDescent="0.3">
      <c r="C58" s="25"/>
    </row>
    <row r="59" spans="1:7" x14ac:dyDescent="0.3">
      <c r="C59" s="25"/>
    </row>
    <row r="60" spans="1:7" x14ac:dyDescent="0.3">
      <c r="C60" s="25"/>
    </row>
    <row r="61" spans="1:7" x14ac:dyDescent="0.3">
      <c r="C61" s="25"/>
    </row>
    <row r="62" spans="1:7" x14ac:dyDescent="0.3">
      <c r="C62" s="25"/>
    </row>
    <row r="63" spans="1:7" x14ac:dyDescent="0.3">
      <c r="C63" s="25"/>
    </row>
    <row r="64" spans="1:7" x14ac:dyDescent="0.3">
      <c r="C64" s="25"/>
    </row>
    <row r="65" spans="3:3" x14ac:dyDescent="0.3">
      <c r="C65" s="25"/>
    </row>
    <row r="66" spans="3:3" x14ac:dyDescent="0.3">
      <c r="C66" s="25"/>
    </row>
    <row r="67" spans="3:3" x14ac:dyDescent="0.3">
      <c r="C67" s="25"/>
    </row>
    <row r="68" spans="3:3" x14ac:dyDescent="0.3">
      <c r="C68" s="25"/>
    </row>
    <row r="69" spans="3:3" x14ac:dyDescent="0.3">
      <c r="C69" s="25"/>
    </row>
    <row r="70" spans="3:3" x14ac:dyDescent="0.3">
      <c r="C70" s="25"/>
    </row>
    <row r="71" spans="3:3" x14ac:dyDescent="0.3">
      <c r="C71" s="25"/>
    </row>
    <row r="72" spans="3:3" x14ac:dyDescent="0.3">
      <c r="C72" s="25"/>
    </row>
    <row r="73" spans="3:3" x14ac:dyDescent="0.3">
      <c r="C73" s="25"/>
    </row>
    <row r="74" spans="3:3" x14ac:dyDescent="0.3">
      <c r="C74" s="25"/>
    </row>
    <row r="75" spans="3:3" x14ac:dyDescent="0.3">
      <c r="C75" s="25"/>
    </row>
    <row r="76" spans="3:3" x14ac:dyDescent="0.3">
      <c r="C76" s="25"/>
    </row>
    <row r="77" spans="3:3" x14ac:dyDescent="0.3">
      <c r="C77" s="25"/>
    </row>
    <row r="78" spans="3:3" x14ac:dyDescent="0.3">
      <c r="C78" s="25"/>
    </row>
    <row r="79" spans="3:3" x14ac:dyDescent="0.3">
      <c r="C79" s="25"/>
    </row>
    <row r="80" spans="3:3" x14ac:dyDescent="0.3">
      <c r="C80" s="25"/>
    </row>
    <row r="81" spans="3:3" x14ac:dyDescent="0.3">
      <c r="C81" s="25"/>
    </row>
    <row r="82" spans="3:3" x14ac:dyDescent="0.3">
      <c r="C82" s="25"/>
    </row>
    <row r="83" spans="3:3" x14ac:dyDescent="0.3">
      <c r="C83" s="25"/>
    </row>
    <row r="200" spans="3:3" x14ac:dyDescent="0.3">
      <c r="C200" s="24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4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19" t="s">
        <v>50</v>
      </c>
    </row>
    <row r="10" spans="1:7" s="1" customFormat="1" x14ac:dyDescent="0.3">
      <c r="E10" s="19" t="s">
        <v>33</v>
      </c>
    </row>
    <row r="11" spans="1:7" x14ac:dyDescent="0.3">
      <c r="E11" s="19" t="s">
        <v>20</v>
      </c>
    </row>
    <row r="12" spans="1:7" x14ac:dyDescent="0.3">
      <c r="E12" s="19" t="s">
        <v>24</v>
      </c>
    </row>
    <row r="13" spans="1:7" x14ac:dyDescent="0.3">
      <c r="E13" s="19" t="s">
        <v>53</v>
      </c>
    </row>
    <row r="14" spans="1:7" x14ac:dyDescent="0.3">
      <c r="E14" s="19" t="s">
        <v>51</v>
      </c>
    </row>
    <row r="15" spans="1:7" x14ac:dyDescent="0.3">
      <c r="E15" s="19" t="s">
        <v>22</v>
      </c>
    </row>
    <row r="16" spans="1:7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 t="str">
        <f>([3]UKBuilding_List!A390)</f>
        <v>0677</v>
      </c>
      <c r="B390" s="3" t="str">
        <f>([3]UKBuilding_List!C390)</f>
        <v>University Flats</v>
      </c>
    </row>
    <row r="391" spans="1:2" x14ac:dyDescent="0.3">
      <c r="A391" s="2" t="str">
        <f>([3]UKBuilding_List!A391)</f>
        <v>0678</v>
      </c>
      <c r="B391" s="3" t="str">
        <f>([3]UKBuilding_List!C391)</f>
        <v>Haggin Hall II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9816</v>
      </c>
      <c r="B397" s="3" t="str">
        <f>([3]UKBuilding_List!C397)</f>
        <v>Royal Lexington</v>
      </c>
    </row>
    <row r="398" spans="1:2" x14ac:dyDescent="0.3">
      <c r="A398" s="2" t="str">
        <f>([3]UKBuilding_List!A398)</f>
        <v>9853</v>
      </c>
      <c r="B398" s="3" t="str">
        <f>([3]UKBuilding_List!C398)</f>
        <v>Shriners Hospitals for Children Medical Center - Lexington</v>
      </c>
    </row>
    <row r="399" spans="1:2" x14ac:dyDescent="0.3">
      <c r="A399" s="2" t="str">
        <f>([3]UKBuilding_List!A399)</f>
        <v>9854</v>
      </c>
      <c r="B399" s="3" t="str">
        <f>([3]UKBuilding_List!C399)</f>
        <v>Anthropology Research Building</v>
      </c>
    </row>
    <row r="400" spans="1:2" x14ac:dyDescent="0.3">
      <c r="A400" s="2" t="str">
        <f>([3]UKBuilding_List!A400)</f>
        <v>9925</v>
      </c>
      <c r="B400" s="3" t="str">
        <f>([3]UKBuilding_List!C400)</f>
        <v>Alpha Phi Sorority</v>
      </c>
    </row>
    <row r="401" spans="1:2" x14ac:dyDescent="0.3">
      <c r="A401" s="2" t="str">
        <f>([3]UKBuilding_List!A401)</f>
        <v>9983</v>
      </c>
      <c r="B401" s="3" t="str">
        <f>([3]UKBuilding_List!C401)</f>
        <v>College of Medicine Building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2015-08-03T14:07:42Z</dcterms:created>
  <dcterms:modified xsi:type="dcterms:W3CDTF">2015-08-03T17:46:33Z</dcterms:modified>
</cp:coreProperties>
</file>