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48" yWindow="156" windowWidth="16752" windowHeight="1258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10" i="1"/>
  <c r="M11" i="1"/>
  <c r="M12" i="1"/>
  <c r="M13" i="1"/>
  <c r="M14" i="1"/>
  <c r="M15" i="1"/>
  <c r="M16" i="1"/>
  <c r="M19" i="1"/>
  <c r="M67" i="1"/>
  <c r="M68" i="1"/>
  <c r="J6" i="1"/>
  <c r="J7" i="1"/>
  <c r="J10" i="1"/>
  <c r="J11" i="1"/>
  <c r="J12" i="1"/>
  <c r="J13" i="1"/>
  <c r="J14" i="1"/>
  <c r="J15" i="1"/>
  <c r="J16" i="1"/>
  <c r="J19" i="1"/>
  <c r="J67" i="1"/>
  <c r="J68" i="1"/>
  <c r="H71" i="1" l="1"/>
  <c r="G71" i="1"/>
  <c r="M71" i="1" l="1"/>
  <c r="K2" i="1" s="1"/>
  <c r="J71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<sst xmlns="http://schemas.openxmlformats.org/spreadsheetml/2006/main" count="543" uniqueCount="238">
  <si>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</si>
  <si>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</si>
  <si>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</si>
  <si>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</si>
  <si>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</si>
  <si>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</si>
  <si>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</si>
  <si>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</si>
  <si>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</si>
  <si>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</si>
  <si>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</si>
  <si>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</si>
  <si>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</si>
  <si>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</si>
  <si>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</si>
  <si>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</si>
  <si>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</si>
  <si>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</si>
  <si>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</si>
  <si>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</si>
  <si>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</si>
  <si>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</si>
  <si>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</si>
  <si>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</si>
  <si>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</si>
  <si>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</si>
  <si>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</si>
  <si>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</si>
  <si>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</si>
  <si>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</si>
  <si>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</si>
  <si>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</si>
  <si>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</si>
  <si>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</si>
  <si>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</si>
  <si>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</si>
  <si>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</si>
  <si>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</si>
  <si>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</si>
  <si>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</si>
  <si>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</si>
  <si>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</si>
  <si>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</si>
  <si>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</si>
  <si>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</si>
  <si>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</si>
  <si>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</si>
  <si>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</si>
  <si>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</si>
  <si>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</si>
  <si>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</si>
  <si>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</si>
  <si>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</si>
  <si>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</si>
  <si>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</si>
  <si>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</si>
  <si>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</si>
  <si>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</si>
  <si>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</si>
  <si>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</si>
  <si>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</si>
  <si>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</si>
  <si>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</si>
  <si>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</si>
  <si>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</si>
  <si>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</si>
  <si>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</si>
  <si>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</si>
  <si>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</si>
  <si>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</si>
  <si>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</si>
  <si>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</si>
  <si>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</si>
  <si>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0433</t>
  </si>
  <si>
    <t>100</t>
  </si>
  <si>
    <t>100A</t>
  </si>
  <si>
    <t>105A</t>
  </si>
  <si>
    <t>105B</t>
  </si>
  <si>
    <t>105C</t>
  </si>
  <si>
    <t>105D</t>
  </si>
  <si>
    <t>105E</t>
  </si>
  <si>
    <t>105F</t>
  </si>
  <si>
    <t>105G</t>
  </si>
  <si>
    <t>105H</t>
  </si>
  <si>
    <t>105J</t>
  </si>
  <si>
    <t>100B</t>
  </si>
  <si>
    <t>100C</t>
  </si>
  <si>
    <t>110A</t>
  </si>
  <si>
    <t>116A</t>
  </si>
  <si>
    <t>116A1</t>
  </si>
  <si>
    <t>01</t>
  </si>
  <si>
    <t>Was 103</t>
  </si>
  <si>
    <t>Was 107</t>
  </si>
  <si>
    <t xml:space="preserve">Delete: </t>
  </si>
  <si>
    <t>Was 106</t>
  </si>
  <si>
    <t>Was 122</t>
  </si>
  <si>
    <t>Was 110</t>
  </si>
  <si>
    <t>Was 117</t>
  </si>
  <si>
    <t>Was 103A</t>
  </si>
  <si>
    <t>Made Larger</t>
  </si>
  <si>
    <t>Was 118A</t>
  </si>
  <si>
    <t>Mech 108 became 105 suite</t>
  </si>
  <si>
    <t>now part of 100</t>
  </si>
  <si>
    <t>now part of 104</t>
  </si>
  <si>
    <t>119B</t>
  </si>
  <si>
    <t>Now part of 110</t>
  </si>
  <si>
    <t>119A</t>
  </si>
  <si>
    <t>Changed location and usage</t>
  </si>
  <si>
    <t>Was part of 121</t>
  </si>
  <si>
    <t>200A</t>
  </si>
  <si>
    <t>02</t>
  </si>
  <si>
    <t>202A</t>
  </si>
  <si>
    <t>202B</t>
  </si>
  <si>
    <t>202A1</t>
  </si>
  <si>
    <t>203A</t>
  </si>
  <si>
    <t>200B</t>
  </si>
  <si>
    <t>Was 200A</t>
  </si>
  <si>
    <t>Was 200</t>
  </si>
  <si>
    <t>Was 213</t>
  </si>
  <si>
    <t>Was 213A</t>
  </si>
  <si>
    <t>Was 211</t>
  </si>
  <si>
    <t>Was 209</t>
  </si>
  <si>
    <t>Was part of 210</t>
  </si>
  <si>
    <t>Made Smaller</t>
  </si>
  <si>
    <t>Delete</t>
  </si>
  <si>
    <t>Was 201A</t>
  </si>
  <si>
    <t>Was part of 204</t>
  </si>
  <si>
    <t>edit sqft</t>
  </si>
  <si>
    <t>LX-0433-01-102</t>
  </si>
  <si>
    <t>SCHMIDT VOCAL ARTS - Room 102</t>
  </si>
  <si>
    <t>LX-0433-01-103</t>
  </si>
  <si>
    <t>LX-0433-01-103A</t>
  </si>
  <si>
    <t>SCHMIDT VOCAL ARTS - Vestibule 103A</t>
  </si>
  <si>
    <t>LX-0433-01-105</t>
  </si>
  <si>
    <t>SCHMIDT VOCAL ARTS - Room 105</t>
  </si>
  <si>
    <t>LX-0433-01-106</t>
  </si>
  <si>
    <t>SCHMIDT VOCAL ARTS - Room 106</t>
  </si>
  <si>
    <t>LX-0433-01-107</t>
  </si>
  <si>
    <t>SCHMIDT VOCAL ARTS - Room 107</t>
  </si>
  <si>
    <t>LX-0433-01-108</t>
  </si>
  <si>
    <t>SCHMIDT VOCAL ARTS - Room 108</t>
  </si>
  <si>
    <t>LX-0433-01-117</t>
  </si>
  <si>
    <t>SCHMIDT VOCAL ARTS - Room 117</t>
  </si>
  <si>
    <t>LX-0433-01-118A</t>
  </si>
  <si>
    <t>SCHMIDT VOCAL ARTS - Room 118A</t>
  </si>
  <si>
    <t>LX-0433-01-119B</t>
  </si>
  <si>
    <t>SCHMIDT VOCAL ARTS - Room 119B</t>
  </si>
  <si>
    <t>LX-0433-01-121</t>
  </si>
  <si>
    <t>SCHMIDT VOCAL ARTS - Room 121</t>
  </si>
  <si>
    <t>LX-0433-01-122</t>
  </si>
  <si>
    <t>LX-0433-02-200</t>
  </si>
  <si>
    <t>SCHMIDT VOCAL ARTS - Corridor 200</t>
  </si>
  <si>
    <t>LX-0433-02-200A</t>
  </si>
  <si>
    <t>SCHMIDT VOCAL ARTS - Corridor 200A</t>
  </si>
  <si>
    <t>LX-0433-02-201</t>
  </si>
  <si>
    <t>SCHMIDT VOCAL ARTS - Room 201</t>
  </si>
  <si>
    <t>LX-0433-02-201A</t>
  </si>
  <si>
    <t>SCHMIDT VOCAL ARTS - Mech Room 200A</t>
  </si>
  <si>
    <t>LX-0433-02-202</t>
  </si>
  <si>
    <t>LX-0433-02-203</t>
  </si>
  <si>
    <t>LX-0433-02-203A</t>
  </si>
  <si>
    <t>LX-0433-02-204</t>
  </si>
  <si>
    <t>SCHMIDT VOCAL ARTS - Room 204</t>
  </si>
  <si>
    <t>LX-0433-02-205</t>
  </si>
  <si>
    <t>LX-0433-02-207</t>
  </si>
  <si>
    <t>LX-0433-02-208</t>
  </si>
  <si>
    <t>LX-0433-02-211</t>
  </si>
  <si>
    <t>SCHMIDT VOCAL ARTS - Restroom 211</t>
  </si>
  <si>
    <t>LX-0433-02-213</t>
  </si>
  <si>
    <t>SCHMIDT VOCAL ARTS - Restroom 213</t>
  </si>
  <si>
    <t>LX-0433-02-213A</t>
  </si>
  <si>
    <t>SCHMIDT VOCAL ARTS - Room 213A</t>
  </si>
  <si>
    <t>LX-0433-01-100</t>
  </si>
  <si>
    <t>SCHMIDT VOCAL ARTS - Lobby 100</t>
  </si>
  <si>
    <t>LX-0433-01-100A</t>
  </si>
  <si>
    <t>LX-0433-01-100B</t>
  </si>
  <si>
    <t>SCHMIDT VOCAL ARTS - Corridor 100B</t>
  </si>
  <si>
    <t>LX-0433-01-100C</t>
  </si>
  <si>
    <t>SCHMIDT VOCAL ARTS - Corridor 100C</t>
  </si>
  <si>
    <t>SCHMIDT VOCAL ARTS - Room 103</t>
  </si>
  <si>
    <t>SCHMIDT VOCAL ARTS - Vestibule 100A</t>
  </si>
  <si>
    <t>LX-0433-01-105A</t>
  </si>
  <si>
    <t>LX-0433-01-105B</t>
  </si>
  <si>
    <t>LX-0433-01-105C</t>
  </si>
  <si>
    <t>LX-0433-01-105D</t>
  </si>
  <si>
    <t>LX-0433-01-105E</t>
  </si>
  <si>
    <t>LX-0433-01-105F</t>
  </si>
  <si>
    <t>LX-0433-01-105G</t>
  </si>
  <si>
    <t>LX-0433-01-105H</t>
  </si>
  <si>
    <t>LX-0433-01-105J</t>
  </si>
  <si>
    <t>SCHMIDT VOCAL ARTS - Room 105A</t>
  </si>
  <si>
    <t>SCHMIDT VOCAL ARTS - Room 105B</t>
  </si>
  <si>
    <t>SCHMIDT VOCAL ARTS - Room 105C</t>
  </si>
  <si>
    <t>SCHMIDT VOCAL ARTS - Room 105D</t>
  </si>
  <si>
    <t>SCHMIDT VOCAL ARTS - Room 105E</t>
  </si>
  <si>
    <t>SCHMIDT VOCAL ARTS - Room 105F</t>
  </si>
  <si>
    <t>SCHMIDT VOCAL ARTS - Room 105G</t>
  </si>
  <si>
    <t>SCHMIDT VOCAL ARTS - Room 105H</t>
  </si>
  <si>
    <t>SCHMIDT VOCAL ARTS - Room 105J</t>
  </si>
  <si>
    <t>LX-0433-01-113</t>
  </si>
  <si>
    <t>SCHMIDT VOCAL ARTS - Room 113</t>
  </si>
  <si>
    <t>LX-0433-01-110A</t>
  </si>
  <si>
    <t>SCHMIDT VOCAL ARTS - Room 110A</t>
  </si>
  <si>
    <t>LX-0433-01-116A</t>
  </si>
  <si>
    <t>SCHMIDT VOCAL ARTS - Room 116A</t>
  </si>
  <si>
    <t>LX-0433-01-116A1</t>
  </si>
  <si>
    <t>SCHMIDT VOCAL ARTS - Room 116A1</t>
  </si>
  <si>
    <t>LX-0433-01-118</t>
  </si>
  <si>
    <t>SCHMIDT VOCAL ARTS - Room 118</t>
  </si>
  <si>
    <t>SCHMIDT VOCAL ARTS - Room 122</t>
  </si>
  <si>
    <t>SCHMIDT VOCAL ARTS - Room 202</t>
  </si>
  <si>
    <t>LX-0433-02-200B</t>
  </si>
  <si>
    <t>SCHMIDT VOCAL ARTS - Corridor 200B</t>
  </si>
  <si>
    <t>LX-0433-02-202A</t>
  </si>
  <si>
    <t>SCHMIDT VOCAL ARTS - Room 202A</t>
  </si>
  <si>
    <t>LX-0433-02-202A1</t>
  </si>
  <si>
    <t>SCHMIDT VOCAL ARTS - Room 202A1</t>
  </si>
  <si>
    <t>LX-0433-02-202B</t>
  </si>
  <si>
    <t>SCHMIDT VOCAL ARTS - Room 202B</t>
  </si>
  <si>
    <t>SCHMIDT VOCAL ARTS - Room 203</t>
  </si>
  <si>
    <t>SCHMIDT VOCAL ARTS - Room 203A</t>
  </si>
  <si>
    <t>SCHMIDT VOCAL ARTS - Room 208</t>
  </si>
  <si>
    <t>LX-0433-02-214</t>
  </si>
  <si>
    <t>LX-0433-02-216</t>
  </si>
  <si>
    <t>LX-0433-02-218</t>
  </si>
  <si>
    <t>LX-0433-02-220</t>
  </si>
  <si>
    <t>LX-0433-02-222</t>
  </si>
  <si>
    <t>LX-0433-02-224</t>
  </si>
  <si>
    <t>LX-0433-02-226</t>
  </si>
  <si>
    <t>SCHMIDT VOCAL ARTS - Room 214</t>
  </si>
  <si>
    <t>SCHMIDT VOCAL ARTS - Room 216</t>
  </si>
  <si>
    <t>SCHMIDT VOCAL ARTS - Room 218</t>
  </si>
  <si>
    <t>SCHMIDT VOCAL ARTS - Room 220</t>
  </si>
  <si>
    <t>SCHMIDT VOCAL ARTS - Room 222</t>
  </si>
  <si>
    <t>SCHMIDT VOCAL ARTS - Room 224</t>
  </si>
  <si>
    <t>SCHMIDT VOCAL ARTS - Room 226</t>
  </si>
  <si>
    <t>SCHMIDT VOCAL ARTS - Restroom 205</t>
  </si>
  <si>
    <t>SCHMIDT VOCAL ARTS - Restroom 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</si>
</sst>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23" fillId="0" borderId="20" xfId="43" applyBorder="1" applyAlignment="1" applyProtection="1">
      <alignment horizontal="left"/>
      <protection locked="0"/>
    </xf>
    <xf numFmtId="49" fontId="0" fillId="0" borderId="20" xfId="0" applyNumberFormat="1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0" fontId="0" fillId="0" borderId="20" xfId="0" applyBorder="1" applyAlignment="1" applyProtection="1">
      <protection locked="0"/>
    </xf>
    <xf numFmtId="14" fontId="0" fillId="0" borderId="20" xfId="0" applyNumberFormat="1" applyBorder="1" applyProtection="1">
      <protection locked="0"/>
    </xf>
    <xf numFmtId="0" fontId="0" fillId="0" borderId="0" xfId="0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/>
          <cell r="C44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7"/>
  <sheetViews>
    <sheetView tabSelected="1" zoomScale="90" zoomScaleNormal="90" workbookViewId="0">
      <selection activeCell="A6" sqref="A6:C63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67" t="s">
        <v>73</v>
      </c>
      <c r="C1" s="67"/>
      <c r="F1" s="18" t="s">
        <v>10</v>
      </c>
      <c r="G1" s="54">
        <v>42086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68" t="str">
        <f>VLOOKUP(B1,BuildingList!A:B,2,FALSE)</f>
        <v>William E and Casiana Schmidt Vocal Arts Center</v>
      </c>
      <c r="C2" s="68"/>
      <c r="F2" s="24" t="s">
        <v>12</v>
      </c>
      <c r="G2" s="61" t="s">
        <v>62</v>
      </c>
      <c r="J2" s="15">
        <f>G71-J71</f>
        <v>52</v>
      </c>
      <c r="K2" s="15">
        <f>H71-M71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74</v>
      </c>
      <c r="B6" s="28" t="s">
        <v>90</v>
      </c>
      <c r="C6" s="11" t="s">
        <v>91</v>
      </c>
      <c r="D6" s="17" t="s">
        <v>5</v>
      </c>
      <c r="E6" s="37">
        <v>708</v>
      </c>
      <c r="F6" s="37">
        <v>715</v>
      </c>
      <c r="G6" s="34" t="s">
        <v>3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8" t="s">
        <v>75</v>
      </c>
      <c r="B7" s="28" t="s">
        <v>90</v>
      </c>
      <c r="C7" s="11" t="s">
        <v>98</v>
      </c>
      <c r="D7" s="17" t="s">
        <v>5</v>
      </c>
      <c r="E7" s="34">
        <v>93</v>
      </c>
      <c r="F7" s="34">
        <v>91</v>
      </c>
      <c r="G7" s="34" t="s">
        <v>3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 t="s">
        <v>85</v>
      </c>
      <c r="B8" s="28" t="s">
        <v>90</v>
      </c>
      <c r="C8" s="11" t="s">
        <v>95</v>
      </c>
      <c r="D8" s="17" t="s">
        <v>5</v>
      </c>
      <c r="E8" s="34">
        <v>223</v>
      </c>
      <c r="F8" s="34">
        <v>380</v>
      </c>
      <c r="G8" s="34" t="s">
        <v>3</v>
      </c>
      <c r="J8" s="10"/>
      <c r="K8" s="35"/>
      <c r="L8" s="10"/>
      <c r="M8" s="10"/>
      <c r="N8" s="35"/>
      <c r="O8" s="10"/>
    </row>
    <row r="9" spans="1:16" x14ac:dyDescent="0.3">
      <c r="A9" s="38" t="s">
        <v>86</v>
      </c>
      <c r="B9" s="28" t="s">
        <v>90</v>
      </c>
      <c r="C9" s="11" t="s">
        <v>69</v>
      </c>
      <c r="D9" s="17" t="s">
        <v>5</v>
      </c>
      <c r="E9" s="34">
        <v>0</v>
      </c>
      <c r="F9" s="34">
        <v>389</v>
      </c>
      <c r="G9" s="34" t="s">
        <v>3</v>
      </c>
      <c r="J9" s="10"/>
      <c r="K9" s="35"/>
      <c r="L9" s="10"/>
      <c r="M9" s="10"/>
      <c r="N9" s="35"/>
      <c r="O9" s="10"/>
    </row>
    <row r="10" spans="1:16" x14ac:dyDescent="0.3">
      <c r="A10" s="38">
        <v>101</v>
      </c>
      <c r="B10" s="28" t="s">
        <v>90</v>
      </c>
      <c r="C10" s="11" t="s">
        <v>127</v>
      </c>
      <c r="D10" s="17" t="s">
        <v>5</v>
      </c>
      <c r="E10" s="34">
        <v>161</v>
      </c>
      <c r="F10" s="34">
        <v>159</v>
      </c>
      <c r="G10" s="34" t="s">
        <v>3</v>
      </c>
      <c r="J10" s="10">
        <f>IF(G10="No Change","N/A",IF(G10="New Tag Required",Lookup!F:F,IF(G10="Remove Old Tag",Lookup!F:F,IF(G10="N/A","N/A",""))))</f>
        <v>0</v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>
        <v>102</v>
      </c>
      <c r="B11" s="28" t="s">
        <v>90</v>
      </c>
      <c r="C11" s="11" t="s">
        <v>93</v>
      </c>
      <c r="D11" s="17" t="s">
        <v>5</v>
      </c>
      <c r="E11" s="34">
        <v>99</v>
      </c>
      <c r="F11" s="34">
        <v>0</v>
      </c>
      <c r="G11" s="34" t="s">
        <v>55</v>
      </c>
      <c r="I11" s="11" t="s">
        <v>102</v>
      </c>
      <c r="J11" s="10">
        <f>IF(G11="No Change","N/A",IF(G11="New Tag Required",Lookup!F:F,IF(G11="Remove Old Tag",Lookup!F:F,IF(G11="N/A","N/A",""))))</f>
        <v>0</v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8">
        <v>103</v>
      </c>
      <c r="B12" s="28" t="s">
        <v>90</v>
      </c>
      <c r="C12" s="11" t="s">
        <v>94</v>
      </c>
      <c r="D12" s="17" t="s">
        <v>5</v>
      </c>
      <c r="E12" s="34">
        <v>58</v>
      </c>
      <c r="F12" s="34">
        <v>70</v>
      </c>
      <c r="G12" s="34" t="s">
        <v>3</v>
      </c>
      <c r="J12" s="10">
        <f>IF(G12="No Change","N/A",IF(G12="New Tag Required",Lookup!F:F,IF(G12="Remove Old Tag",Lookup!F:F,IF(G12="N/A","N/A",""))))</f>
        <v>0</v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x14ac:dyDescent="0.3">
      <c r="A13" s="38">
        <v>104</v>
      </c>
      <c r="B13" s="28" t="s">
        <v>90</v>
      </c>
      <c r="C13" s="11" t="s">
        <v>99</v>
      </c>
      <c r="D13" s="17" t="s">
        <v>5</v>
      </c>
      <c r="E13" s="34">
        <v>474</v>
      </c>
      <c r="F13" s="34">
        <v>647</v>
      </c>
      <c r="G13" s="34" t="s">
        <v>3</v>
      </c>
      <c r="J13" s="10">
        <f>IF(G13="No Change","N/A",IF(G13="New Tag Required",Lookup!F:F,IF(G13="Remove Old Tag",Lookup!F:F,IF(G13="N/A","N/A",""))))</f>
        <v>0</v>
      </c>
      <c r="K13" s="35"/>
      <c r="L13" s="10"/>
      <c r="M13" s="10" t="str">
        <f>IF(H13="No Change","N/A",IF(H13="New Tag Required",Lookup!F:F,IF(H13="Remove Old Sign",Lookup!F:F,IF(H13="N/A","N/A",""))))</f>
        <v/>
      </c>
      <c r="N13" s="35"/>
      <c r="O13" s="10"/>
    </row>
    <row r="14" spans="1:16" x14ac:dyDescent="0.3">
      <c r="A14" s="36">
        <v>105</v>
      </c>
      <c r="B14" s="28" t="s">
        <v>90</v>
      </c>
      <c r="C14" s="11" t="s">
        <v>93</v>
      </c>
      <c r="D14" s="17" t="s">
        <v>5</v>
      </c>
      <c r="E14" s="34">
        <v>33</v>
      </c>
      <c r="F14" s="34">
        <v>0</v>
      </c>
      <c r="G14" s="34" t="s">
        <v>55</v>
      </c>
      <c r="I14" s="11" t="s">
        <v>103</v>
      </c>
      <c r="J14" s="10">
        <f>IF(G14="No Change","N/A",IF(G14="New Tag Required",Lookup!F:F,IF(G14="Remove Old Tag",Lookup!F:F,IF(G14="N/A","N/A",""))))</f>
        <v>0</v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 t="s">
        <v>76</v>
      </c>
      <c r="B15" s="28" t="s">
        <v>90</v>
      </c>
      <c r="C15" s="11" t="s">
        <v>92</v>
      </c>
      <c r="D15" s="17" t="s">
        <v>5</v>
      </c>
      <c r="E15" s="34">
        <v>53</v>
      </c>
      <c r="F15" s="34">
        <v>64</v>
      </c>
      <c r="G15" s="34" t="s">
        <v>3</v>
      </c>
      <c r="I15" s="11" t="s">
        <v>101</v>
      </c>
      <c r="J15" s="10">
        <f>IF(G15="No Change","N/A",IF(G15="New Tag Required",Lookup!F:F,IF(G15="Remove Old Tag",Lookup!F:F,IF(G15="N/A","N/A",""))))</f>
        <v>0</v>
      </c>
      <c r="K15" s="40"/>
      <c r="M15" s="10" t="str">
        <f>IF(H15="No Change","N/A",IF(H15="New Tag Required",Lookup!F:F,IF(H15="Remove Old Sign",Lookup!F:F,IF(H15="N/A","N/A",""))))</f>
        <v/>
      </c>
      <c r="N15" s="40"/>
    </row>
    <row r="16" spans="1:16" x14ac:dyDescent="0.3">
      <c r="A16" s="36" t="s">
        <v>77</v>
      </c>
      <c r="B16" s="28" t="s">
        <v>90</v>
      </c>
      <c r="C16" s="11" t="s">
        <v>69</v>
      </c>
      <c r="D16" s="17" t="s">
        <v>5</v>
      </c>
      <c r="E16" s="34">
        <v>0</v>
      </c>
      <c r="F16" s="34">
        <v>56</v>
      </c>
      <c r="G16" s="34" t="s">
        <v>3</v>
      </c>
      <c r="I16" s="11" t="s">
        <v>101</v>
      </c>
      <c r="J16" s="10">
        <f>IF(G16="No Change","N/A",IF(G16="New Tag Required",Lookup!F:F,IF(G16="Remove Old Tag",Lookup!F:F,IF(G16="N/A","N/A",""))))</f>
        <v>0</v>
      </c>
      <c r="K16" s="40"/>
      <c r="M16" s="10" t="str">
        <f>IF(H16="No Change","N/A",IF(H16="New Tag Required",Lookup!F:F,IF(H16="Remove Old Sign",Lookup!F:F,IF(H16="N/A","N/A",""))))</f>
        <v/>
      </c>
      <c r="N16" s="40"/>
    </row>
    <row r="17" spans="1:14" x14ac:dyDescent="0.3">
      <c r="A17" s="36" t="s">
        <v>78</v>
      </c>
      <c r="B17" s="28" t="s">
        <v>90</v>
      </c>
      <c r="C17" s="11" t="s">
        <v>69</v>
      </c>
      <c r="D17" s="17" t="s">
        <v>5</v>
      </c>
      <c r="E17" s="34">
        <v>0</v>
      </c>
      <c r="F17" s="34">
        <v>112</v>
      </c>
      <c r="G17" s="34" t="s">
        <v>3</v>
      </c>
      <c r="I17" s="11" t="s">
        <v>101</v>
      </c>
      <c r="J17" s="10"/>
      <c r="K17" s="40"/>
      <c r="M17" s="10"/>
      <c r="N17" s="40"/>
    </row>
    <row r="18" spans="1:14" x14ac:dyDescent="0.3">
      <c r="A18" s="36" t="s">
        <v>79</v>
      </c>
      <c r="B18" s="28" t="s">
        <v>90</v>
      </c>
      <c r="C18" s="11" t="s">
        <v>69</v>
      </c>
      <c r="D18" s="17" t="s">
        <v>5</v>
      </c>
      <c r="E18" s="34">
        <v>0</v>
      </c>
      <c r="F18" s="34">
        <v>130</v>
      </c>
      <c r="G18" s="34" t="s">
        <v>3</v>
      </c>
      <c r="I18" s="11" t="s">
        <v>101</v>
      </c>
      <c r="J18" s="10"/>
      <c r="K18" s="40"/>
      <c r="M18" s="10"/>
      <c r="N18" s="40"/>
    </row>
    <row r="19" spans="1:14" x14ac:dyDescent="0.3">
      <c r="A19" s="36" t="s">
        <v>80</v>
      </c>
      <c r="B19" s="28" t="s">
        <v>90</v>
      </c>
      <c r="C19" s="11" t="s">
        <v>69</v>
      </c>
      <c r="D19" s="17" t="s">
        <v>5</v>
      </c>
      <c r="E19" s="34">
        <v>0</v>
      </c>
      <c r="F19" s="34">
        <v>119</v>
      </c>
      <c r="G19" s="34" t="s">
        <v>3</v>
      </c>
      <c r="I19" s="11" t="s">
        <v>101</v>
      </c>
      <c r="J19" s="10">
        <f>IF(G19="No Change","N/A",IF(G19="New Tag Required",Lookup!F:F,IF(G19="Remove Old Tag",Lookup!F:F,IF(G19="N/A","N/A",""))))</f>
        <v>0</v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x14ac:dyDescent="0.3">
      <c r="A20" s="36" t="s">
        <v>81</v>
      </c>
      <c r="B20" s="28" t="s">
        <v>90</v>
      </c>
      <c r="C20" s="11" t="s">
        <v>69</v>
      </c>
      <c r="D20" s="17" t="s">
        <v>5</v>
      </c>
      <c r="E20" s="34">
        <v>0</v>
      </c>
      <c r="F20" s="34">
        <v>102</v>
      </c>
      <c r="G20" s="34" t="s">
        <v>3</v>
      </c>
      <c r="I20" s="11" t="s">
        <v>101</v>
      </c>
      <c r="J20" s="10"/>
      <c r="K20" s="40"/>
      <c r="M20" s="10"/>
      <c r="N20" s="40"/>
    </row>
    <row r="21" spans="1:14" x14ac:dyDescent="0.3">
      <c r="A21" s="36" t="s">
        <v>82</v>
      </c>
      <c r="B21" s="28" t="s">
        <v>90</v>
      </c>
      <c r="C21" s="11" t="s">
        <v>69</v>
      </c>
      <c r="D21" s="17" t="s">
        <v>5</v>
      </c>
      <c r="E21" s="34">
        <v>0</v>
      </c>
      <c r="F21" s="34">
        <v>102</v>
      </c>
      <c r="G21" s="34" t="s">
        <v>3</v>
      </c>
      <c r="I21" s="11" t="s">
        <v>101</v>
      </c>
      <c r="J21" s="10"/>
      <c r="K21" s="40"/>
      <c r="M21" s="10"/>
      <c r="N21" s="40"/>
    </row>
    <row r="22" spans="1:14" x14ac:dyDescent="0.3">
      <c r="A22" s="36" t="s">
        <v>83</v>
      </c>
      <c r="B22" s="28" t="s">
        <v>90</v>
      </c>
      <c r="C22" s="11" t="s">
        <v>69</v>
      </c>
      <c r="D22" s="17" t="s">
        <v>5</v>
      </c>
      <c r="E22" s="34">
        <v>0</v>
      </c>
      <c r="F22" s="34">
        <v>119</v>
      </c>
      <c r="G22" s="34" t="s">
        <v>3</v>
      </c>
      <c r="I22" s="11" t="s">
        <v>101</v>
      </c>
      <c r="J22" s="10"/>
      <c r="K22" s="40"/>
      <c r="M22" s="10"/>
      <c r="N22" s="40"/>
    </row>
    <row r="23" spans="1:14" x14ac:dyDescent="0.3">
      <c r="A23" s="36" t="s">
        <v>84</v>
      </c>
      <c r="B23" s="28" t="s">
        <v>90</v>
      </c>
      <c r="C23" s="11" t="s">
        <v>69</v>
      </c>
      <c r="D23" s="17" t="s">
        <v>5</v>
      </c>
      <c r="E23" s="34">
        <v>0</v>
      </c>
      <c r="F23" s="34">
        <v>115</v>
      </c>
      <c r="G23" s="34" t="s">
        <v>3</v>
      </c>
      <c r="I23" s="11" t="s">
        <v>101</v>
      </c>
      <c r="J23" s="10"/>
      <c r="K23" s="40"/>
      <c r="M23" s="10"/>
      <c r="N23" s="40"/>
    </row>
    <row r="24" spans="1:14" x14ac:dyDescent="0.3">
      <c r="A24" s="36">
        <v>108</v>
      </c>
      <c r="B24" s="28" t="s">
        <v>90</v>
      </c>
      <c r="C24" s="11" t="s">
        <v>93</v>
      </c>
      <c r="D24" s="17" t="s">
        <v>5</v>
      </c>
      <c r="E24" s="34">
        <v>1468</v>
      </c>
      <c r="F24" s="34">
        <v>0</v>
      </c>
      <c r="G24" s="34" t="s">
        <v>55</v>
      </c>
      <c r="I24" s="11" t="s">
        <v>101</v>
      </c>
      <c r="J24" s="10"/>
      <c r="K24" s="40"/>
      <c r="M24" s="10"/>
      <c r="N24" s="40"/>
    </row>
    <row r="25" spans="1:14" x14ac:dyDescent="0.3">
      <c r="A25" s="36">
        <v>109</v>
      </c>
      <c r="B25" s="28" t="s">
        <v>90</v>
      </c>
      <c r="C25" s="11" t="s">
        <v>127</v>
      </c>
      <c r="D25" s="17" t="s">
        <v>5</v>
      </c>
      <c r="E25" s="34">
        <v>113</v>
      </c>
      <c r="F25" s="34">
        <v>104</v>
      </c>
      <c r="G25" s="34" t="s">
        <v>3</v>
      </c>
      <c r="J25" s="10"/>
      <c r="K25" s="40"/>
      <c r="M25" s="10"/>
      <c r="N25" s="40"/>
    </row>
    <row r="26" spans="1:14" x14ac:dyDescent="0.3">
      <c r="A26" s="36">
        <v>113</v>
      </c>
      <c r="B26" s="28" t="s">
        <v>90</v>
      </c>
      <c r="C26" s="11" t="s">
        <v>96</v>
      </c>
      <c r="D26" s="17" t="s">
        <v>5</v>
      </c>
      <c r="E26" s="34">
        <v>54</v>
      </c>
      <c r="F26" s="34">
        <v>53</v>
      </c>
      <c r="G26" s="34" t="s">
        <v>3</v>
      </c>
      <c r="J26" s="10"/>
      <c r="K26" s="40"/>
      <c r="M26" s="10"/>
      <c r="N26" s="40"/>
    </row>
    <row r="27" spans="1:14" x14ac:dyDescent="0.3">
      <c r="A27" s="36">
        <v>110</v>
      </c>
      <c r="B27" s="28" t="s">
        <v>90</v>
      </c>
      <c r="C27" s="11" t="s">
        <v>108</v>
      </c>
      <c r="D27" s="17" t="s">
        <v>5</v>
      </c>
      <c r="E27" s="34">
        <v>1344</v>
      </c>
      <c r="F27" s="34">
        <v>953</v>
      </c>
      <c r="G27" s="34" t="s">
        <v>3</v>
      </c>
      <c r="J27" s="10"/>
      <c r="K27" s="40"/>
      <c r="M27" s="10"/>
      <c r="N27" s="40"/>
    </row>
    <row r="28" spans="1:14" x14ac:dyDescent="0.3">
      <c r="A28" s="36" t="s">
        <v>87</v>
      </c>
      <c r="B28" s="28" t="s">
        <v>90</v>
      </c>
      <c r="C28" s="11" t="s">
        <v>69</v>
      </c>
      <c r="D28" s="17" t="s">
        <v>5</v>
      </c>
      <c r="E28" s="34">
        <v>0</v>
      </c>
      <c r="F28" s="34">
        <v>35</v>
      </c>
      <c r="G28" s="34" t="s">
        <v>3</v>
      </c>
      <c r="J28" s="10"/>
      <c r="K28" s="40"/>
      <c r="M28" s="10"/>
      <c r="N28" s="40"/>
    </row>
    <row r="29" spans="1:14" x14ac:dyDescent="0.3">
      <c r="A29" s="36">
        <v>111</v>
      </c>
      <c r="B29" s="28" t="s">
        <v>90</v>
      </c>
      <c r="C29" s="11" t="s">
        <v>127</v>
      </c>
      <c r="D29" s="17" t="s">
        <v>5</v>
      </c>
      <c r="E29" s="34">
        <v>64</v>
      </c>
      <c r="F29" s="34">
        <v>60</v>
      </c>
      <c r="G29" s="34" t="s">
        <v>3</v>
      </c>
      <c r="J29" s="10"/>
      <c r="K29" s="40"/>
      <c r="M29" s="10"/>
      <c r="N29" s="40"/>
    </row>
    <row r="30" spans="1:14" x14ac:dyDescent="0.3">
      <c r="A30" s="36">
        <v>112</v>
      </c>
      <c r="B30" s="28" t="s">
        <v>90</v>
      </c>
      <c r="C30" s="11" t="s">
        <v>127</v>
      </c>
      <c r="D30" s="17" t="s">
        <v>5</v>
      </c>
      <c r="E30" s="34">
        <v>6</v>
      </c>
      <c r="F30" s="34">
        <v>5</v>
      </c>
      <c r="G30" s="34" t="s">
        <v>3</v>
      </c>
      <c r="J30" s="10"/>
      <c r="K30" s="40"/>
      <c r="M30" s="10"/>
      <c r="N30" s="40"/>
    </row>
    <row r="31" spans="1:14" x14ac:dyDescent="0.3">
      <c r="A31" s="36">
        <v>114</v>
      </c>
      <c r="B31" s="28" t="s">
        <v>90</v>
      </c>
      <c r="C31" s="11" t="s">
        <v>127</v>
      </c>
      <c r="D31" s="17" t="s">
        <v>5</v>
      </c>
      <c r="E31" s="34">
        <v>10</v>
      </c>
      <c r="F31" s="34">
        <v>7</v>
      </c>
      <c r="G31" s="34" t="s">
        <v>3</v>
      </c>
      <c r="J31" s="10"/>
      <c r="K31" s="40"/>
      <c r="M31" s="10"/>
      <c r="N31" s="40"/>
    </row>
    <row r="32" spans="1:14" x14ac:dyDescent="0.3">
      <c r="A32" s="36">
        <v>115</v>
      </c>
      <c r="B32" s="28" t="s">
        <v>90</v>
      </c>
      <c r="C32" s="11" t="s">
        <v>127</v>
      </c>
      <c r="D32" s="17" t="s">
        <v>5</v>
      </c>
      <c r="E32" s="34">
        <v>65</v>
      </c>
      <c r="F32" s="34">
        <v>66</v>
      </c>
      <c r="G32" s="34" t="s">
        <v>3</v>
      </c>
      <c r="J32" s="10"/>
      <c r="K32" s="40"/>
      <c r="M32" s="10"/>
      <c r="N32" s="40"/>
    </row>
    <row r="33" spans="1:14" x14ac:dyDescent="0.3">
      <c r="A33" s="36">
        <v>116</v>
      </c>
      <c r="B33" s="28" t="s">
        <v>90</v>
      </c>
      <c r="C33" s="11" t="s">
        <v>127</v>
      </c>
      <c r="D33" s="17" t="s">
        <v>5</v>
      </c>
      <c r="E33" s="34">
        <v>101</v>
      </c>
      <c r="F33" s="34">
        <v>104</v>
      </c>
      <c r="G33" s="34" t="s">
        <v>3</v>
      </c>
      <c r="J33" s="10"/>
      <c r="K33" s="40"/>
      <c r="M33" s="10"/>
      <c r="N33" s="40"/>
    </row>
    <row r="34" spans="1:14" x14ac:dyDescent="0.3">
      <c r="A34" s="36" t="s">
        <v>88</v>
      </c>
      <c r="B34" s="28" t="s">
        <v>90</v>
      </c>
      <c r="C34" s="11" t="s">
        <v>69</v>
      </c>
      <c r="D34" s="17" t="s">
        <v>5</v>
      </c>
      <c r="E34" s="34">
        <v>0</v>
      </c>
      <c r="F34" s="34">
        <v>174</v>
      </c>
      <c r="G34" s="34" t="s">
        <v>3</v>
      </c>
      <c r="J34" s="10"/>
      <c r="K34" s="40"/>
      <c r="M34" s="10"/>
      <c r="N34" s="40"/>
    </row>
    <row r="35" spans="1:14" x14ac:dyDescent="0.3">
      <c r="A35" s="36" t="s">
        <v>89</v>
      </c>
      <c r="B35" s="28" t="s">
        <v>90</v>
      </c>
      <c r="C35" s="11" t="s">
        <v>97</v>
      </c>
      <c r="D35" s="17" t="s">
        <v>5</v>
      </c>
      <c r="E35" s="34">
        <v>36</v>
      </c>
      <c r="F35" s="34">
        <v>43</v>
      </c>
      <c r="G35" s="34" t="s">
        <v>3</v>
      </c>
      <c r="J35" s="10"/>
      <c r="K35" s="40"/>
      <c r="M35" s="10"/>
      <c r="N35" s="40"/>
    </row>
    <row r="36" spans="1:14" x14ac:dyDescent="0.3">
      <c r="A36" s="36">
        <v>118</v>
      </c>
      <c r="B36" s="28" t="s">
        <v>90</v>
      </c>
      <c r="C36" s="11" t="s">
        <v>69</v>
      </c>
      <c r="D36" s="17" t="s">
        <v>5</v>
      </c>
      <c r="E36" s="34">
        <v>0</v>
      </c>
      <c r="F36" s="34">
        <v>18</v>
      </c>
      <c r="G36" s="34" t="s">
        <v>3</v>
      </c>
      <c r="J36" s="10"/>
      <c r="K36" s="40"/>
      <c r="M36" s="10"/>
      <c r="N36" s="40"/>
    </row>
    <row r="37" spans="1:14" x14ac:dyDescent="0.3">
      <c r="A37" s="36" t="s">
        <v>106</v>
      </c>
      <c r="B37" s="28" t="s">
        <v>90</v>
      </c>
      <c r="C37" s="11" t="s">
        <v>100</v>
      </c>
      <c r="D37" s="17" t="s">
        <v>5</v>
      </c>
      <c r="E37" s="34">
        <v>24</v>
      </c>
      <c r="F37" s="34">
        <v>24</v>
      </c>
      <c r="G37" s="34" t="s">
        <v>3</v>
      </c>
      <c r="J37" s="10"/>
      <c r="K37" s="40"/>
      <c r="M37" s="10"/>
      <c r="N37" s="40"/>
    </row>
    <row r="38" spans="1:14" x14ac:dyDescent="0.3">
      <c r="A38" s="36" t="s">
        <v>104</v>
      </c>
      <c r="B38" s="28" t="s">
        <v>90</v>
      </c>
      <c r="C38" s="11" t="s">
        <v>93</v>
      </c>
      <c r="D38" s="17" t="s">
        <v>5</v>
      </c>
      <c r="E38" s="34">
        <v>16</v>
      </c>
      <c r="F38" s="34">
        <v>0</v>
      </c>
      <c r="G38" s="34" t="s">
        <v>55</v>
      </c>
      <c r="I38" s="11" t="s">
        <v>105</v>
      </c>
      <c r="J38" s="10"/>
      <c r="K38" s="40"/>
      <c r="M38" s="10"/>
      <c r="N38" s="40"/>
    </row>
    <row r="39" spans="1:14" x14ac:dyDescent="0.3">
      <c r="A39" s="36">
        <v>120</v>
      </c>
      <c r="B39" s="28" t="s">
        <v>90</v>
      </c>
      <c r="C39" s="11" t="s">
        <v>107</v>
      </c>
      <c r="D39" s="17" t="s">
        <v>5</v>
      </c>
      <c r="E39" s="34">
        <v>16</v>
      </c>
      <c r="F39" s="34">
        <v>120</v>
      </c>
      <c r="G39" s="34" t="s">
        <v>3</v>
      </c>
      <c r="I39" s="11" t="s">
        <v>108</v>
      </c>
      <c r="J39" s="10"/>
      <c r="K39" s="40"/>
      <c r="M39" s="10"/>
      <c r="N39" s="40"/>
    </row>
    <row r="40" spans="1:14" s="72" customFormat="1" ht="15" thickBot="1" x14ac:dyDescent="0.35">
      <c r="A40" s="69">
        <v>122</v>
      </c>
      <c r="B40" s="70" t="s">
        <v>90</v>
      </c>
      <c r="C40" s="71" t="s">
        <v>107</v>
      </c>
      <c r="D40" s="17" t="s">
        <v>5</v>
      </c>
      <c r="E40" s="73">
        <v>226</v>
      </c>
      <c r="F40" s="73">
        <v>124</v>
      </c>
      <c r="G40" s="34" t="s">
        <v>3</v>
      </c>
      <c r="I40" s="71" t="s">
        <v>108</v>
      </c>
      <c r="J40" s="71"/>
      <c r="K40" s="74"/>
      <c r="M40" s="71"/>
      <c r="N40" s="74"/>
    </row>
    <row r="41" spans="1:14" x14ac:dyDescent="0.3">
      <c r="A41" s="36">
        <v>200</v>
      </c>
      <c r="B41" s="28" t="s">
        <v>110</v>
      </c>
      <c r="C41" s="11" t="s">
        <v>116</v>
      </c>
      <c r="D41" s="17" t="s">
        <v>5</v>
      </c>
      <c r="E41" s="34">
        <v>361</v>
      </c>
      <c r="F41" s="34">
        <v>370</v>
      </c>
      <c r="G41" s="34" t="s">
        <v>3</v>
      </c>
      <c r="J41" s="10"/>
      <c r="K41" s="40"/>
      <c r="M41" s="10"/>
      <c r="N41" s="40"/>
    </row>
    <row r="42" spans="1:14" x14ac:dyDescent="0.3">
      <c r="A42" s="36" t="s">
        <v>109</v>
      </c>
      <c r="B42" s="28" t="s">
        <v>110</v>
      </c>
      <c r="C42" s="11" t="s">
        <v>117</v>
      </c>
      <c r="D42" s="17" t="s">
        <v>5</v>
      </c>
      <c r="E42" s="34">
        <v>395</v>
      </c>
      <c r="F42" s="34">
        <v>425</v>
      </c>
      <c r="G42" s="34" t="s">
        <v>3</v>
      </c>
      <c r="J42" s="10"/>
      <c r="K42" s="40"/>
      <c r="M42" s="10"/>
      <c r="N42" s="40"/>
    </row>
    <row r="43" spans="1:14" x14ac:dyDescent="0.3">
      <c r="A43" s="36" t="s">
        <v>115</v>
      </c>
      <c r="B43" s="28" t="s">
        <v>110</v>
      </c>
      <c r="C43" s="11" t="s">
        <v>69</v>
      </c>
      <c r="D43" s="17" t="s">
        <v>5</v>
      </c>
      <c r="E43" s="34">
        <v>0</v>
      </c>
      <c r="F43" s="34">
        <v>349</v>
      </c>
      <c r="G43" s="34" t="s">
        <v>3</v>
      </c>
      <c r="J43" s="10"/>
      <c r="K43" s="40"/>
      <c r="M43" s="10"/>
      <c r="N43" s="40"/>
    </row>
    <row r="44" spans="1:14" x14ac:dyDescent="0.3">
      <c r="A44" s="36">
        <v>202</v>
      </c>
      <c r="B44" s="28" t="s">
        <v>110</v>
      </c>
      <c r="C44" s="11" t="s">
        <v>69</v>
      </c>
      <c r="D44" s="17" t="s">
        <v>5</v>
      </c>
      <c r="E44" s="34">
        <v>0</v>
      </c>
      <c r="F44" s="34">
        <v>147</v>
      </c>
      <c r="G44" s="34" t="s">
        <v>3</v>
      </c>
      <c r="I44" s="11" t="s">
        <v>122</v>
      </c>
      <c r="J44" s="10"/>
      <c r="K44" s="40"/>
      <c r="M44" s="10"/>
      <c r="N44" s="40"/>
    </row>
    <row r="45" spans="1:14" x14ac:dyDescent="0.3">
      <c r="A45" s="36" t="s">
        <v>111</v>
      </c>
      <c r="B45" s="28" t="s">
        <v>110</v>
      </c>
      <c r="C45" s="11" t="s">
        <v>69</v>
      </c>
      <c r="D45" s="17" t="s">
        <v>5</v>
      </c>
      <c r="E45" s="34">
        <v>0</v>
      </c>
      <c r="F45" s="34">
        <v>335</v>
      </c>
      <c r="G45" s="34" t="s">
        <v>3</v>
      </c>
      <c r="I45" s="11" t="s">
        <v>122</v>
      </c>
      <c r="J45" s="10"/>
      <c r="K45" s="40"/>
      <c r="M45" s="10"/>
      <c r="N45" s="40"/>
    </row>
    <row r="46" spans="1:14" x14ac:dyDescent="0.3">
      <c r="A46" s="36" t="s">
        <v>113</v>
      </c>
      <c r="B46" s="28" t="s">
        <v>110</v>
      </c>
      <c r="C46" s="11" t="s">
        <v>69</v>
      </c>
      <c r="D46" s="17" t="s">
        <v>5</v>
      </c>
      <c r="E46" s="34">
        <v>0</v>
      </c>
      <c r="F46" s="34">
        <v>45</v>
      </c>
      <c r="G46" s="34" t="s">
        <v>3</v>
      </c>
      <c r="I46" s="11" t="s">
        <v>122</v>
      </c>
      <c r="J46" s="10"/>
      <c r="K46" s="40"/>
      <c r="M46" s="10"/>
      <c r="N46" s="40"/>
    </row>
    <row r="47" spans="1:14" x14ac:dyDescent="0.3">
      <c r="A47" s="36" t="s">
        <v>112</v>
      </c>
      <c r="B47" s="28" t="s">
        <v>110</v>
      </c>
      <c r="C47" s="11" t="s">
        <v>69</v>
      </c>
      <c r="D47" s="17" t="s">
        <v>5</v>
      </c>
      <c r="E47" s="34">
        <v>0</v>
      </c>
      <c r="F47" s="34">
        <v>12</v>
      </c>
      <c r="G47" s="34" t="s">
        <v>3</v>
      </c>
      <c r="I47" s="11" t="s">
        <v>122</v>
      </c>
      <c r="J47" s="10"/>
      <c r="K47" s="40"/>
      <c r="M47" s="10"/>
      <c r="N47" s="40"/>
    </row>
    <row r="48" spans="1:14" x14ac:dyDescent="0.3">
      <c r="A48" s="36">
        <v>203</v>
      </c>
      <c r="B48" s="28" t="s">
        <v>110</v>
      </c>
      <c r="C48" s="11" t="s">
        <v>118</v>
      </c>
      <c r="D48" s="17" t="s">
        <v>5</v>
      </c>
      <c r="E48" s="34">
        <v>1521</v>
      </c>
      <c r="F48" s="34">
        <v>1572</v>
      </c>
      <c r="G48" s="34" t="s">
        <v>3</v>
      </c>
      <c r="J48" s="10"/>
      <c r="K48" s="40"/>
      <c r="M48" s="10"/>
      <c r="N48" s="40"/>
    </row>
    <row r="49" spans="1:14" x14ac:dyDescent="0.3">
      <c r="A49" s="36" t="s">
        <v>114</v>
      </c>
      <c r="B49" s="28" t="s">
        <v>110</v>
      </c>
      <c r="C49" s="11" t="s">
        <v>119</v>
      </c>
      <c r="D49" s="17" t="s">
        <v>5</v>
      </c>
      <c r="E49" s="34">
        <v>54</v>
      </c>
      <c r="F49" s="34">
        <v>71</v>
      </c>
      <c r="G49" s="34" t="s">
        <v>3</v>
      </c>
      <c r="J49" s="10"/>
      <c r="K49" s="40"/>
      <c r="M49" s="10"/>
      <c r="N49" s="40"/>
    </row>
    <row r="50" spans="1:14" x14ac:dyDescent="0.3">
      <c r="A50" s="36">
        <v>205</v>
      </c>
      <c r="B50" s="28" t="s">
        <v>110</v>
      </c>
      <c r="C50" s="11" t="s">
        <v>120</v>
      </c>
      <c r="D50" s="17" t="s">
        <v>5</v>
      </c>
      <c r="E50" s="34">
        <v>57</v>
      </c>
      <c r="F50" s="34">
        <v>56</v>
      </c>
      <c r="G50" s="34" t="s">
        <v>3</v>
      </c>
      <c r="J50" s="10"/>
      <c r="K50" s="40"/>
      <c r="M50" s="10"/>
      <c r="N50" s="40"/>
    </row>
    <row r="51" spans="1:14" x14ac:dyDescent="0.3">
      <c r="A51" s="36">
        <v>207</v>
      </c>
      <c r="B51" s="28" t="s">
        <v>110</v>
      </c>
      <c r="C51" s="11" t="s">
        <v>121</v>
      </c>
      <c r="D51" s="17" t="s">
        <v>5</v>
      </c>
      <c r="E51" s="34">
        <v>57</v>
      </c>
      <c r="F51" s="34">
        <v>56</v>
      </c>
      <c r="G51" s="34" t="s">
        <v>3</v>
      </c>
      <c r="J51" s="10"/>
      <c r="K51" s="40"/>
      <c r="M51" s="10"/>
      <c r="N51" s="40"/>
    </row>
    <row r="52" spans="1:14" x14ac:dyDescent="0.3">
      <c r="A52" s="36">
        <v>208</v>
      </c>
      <c r="B52" s="28" t="s">
        <v>110</v>
      </c>
      <c r="C52" s="11" t="s">
        <v>69</v>
      </c>
      <c r="D52" s="17" t="s">
        <v>5</v>
      </c>
      <c r="E52" s="34">
        <v>0</v>
      </c>
      <c r="F52" s="34">
        <v>222</v>
      </c>
      <c r="G52" s="34" t="s">
        <v>3</v>
      </c>
      <c r="I52" s="11" t="s">
        <v>122</v>
      </c>
      <c r="J52" s="10"/>
      <c r="K52" s="40"/>
      <c r="M52" s="10"/>
      <c r="N52" s="40"/>
    </row>
    <row r="53" spans="1:14" x14ac:dyDescent="0.3">
      <c r="A53" s="36">
        <v>210</v>
      </c>
      <c r="B53" s="28" t="s">
        <v>110</v>
      </c>
      <c r="C53" s="11" t="s">
        <v>123</v>
      </c>
      <c r="D53" s="17" t="s">
        <v>5</v>
      </c>
      <c r="E53" s="34">
        <v>1069</v>
      </c>
      <c r="F53" s="34">
        <v>225</v>
      </c>
      <c r="G53" s="34" t="s">
        <v>3</v>
      </c>
      <c r="J53" s="10"/>
      <c r="K53" s="40"/>
      <c r="M53" s="10"/>
      <c r="N53" s="40"/>
    </row>
    <row r="54" spans="1:14" x14ac:dyDescent="0.3">
      <c r="A54" s="36">
        <v>212</v>
      </c>
      <c r="B54" s="28" t="s">
        <v>110</v>
      </c>
      <c r="C54" s="11" t="s">
        <v>69</v>
      </c>
      <c r="D54" s="17" t="s">
        <v>5</v>
      </c>
      <c r="E54" s="34">
        <v>0</v>
      </c>
      <c r="F54" s="34">
        <v>209</v>
      </c>
      <c r="G54" s="34" t="s">
        <v>3</v>
      </c>
      <c r="I54" s="11" t="s">
        <v>126</v>
      </c>
      <c r="J54" s="10"/>
      <c r="K54" s="40"/>
      <c r="M54" s="10"/>
      <c r="N54" s="40"/>
    </row>
    <row r="55" spans="1:14" x14ac:dyDescent="0.3">
      <c r="A55" s="36">
        <v>214</v>
      </c>
      <c r="B55" s="28" t="s">
        <v>110</v>
      </c>
      <c r="C55" s="11" t="s">
        <v>69</v>
      </c>
      <c r="D55" s="17" t="s">
        <v>5</v>
      </c>
      <c r="E55" s="34">
        <v>0</v>
      </c>
      <c r="F55" s="34">
        <v>202</v>
      </c>
      <c r="G55" s="34" t="s">
        <v>3</v>
      </c>
      <c r="J55" s="10"/>
      <c r="K55" s="40"/>
      <c r="M55" s="10"/>
      <c r="N55" s="40"/>
    </row>
    <row r="56" spans="1:14" x14ac:dyDescent="0.3">
      <c r="A56" s="36">
        <v>216</v>
      </c>
      <c r="B56" s="28" t="s">
        <v>110</v>
      </c>
      <c r="C56" s="11" t="s">
        <v>69</v>
      </c>
      <c r="D56" s="17" t="s">
        <v>5</v>
      </c>
      <c r="E56" s="34">
        <v>0</v>
      </c>
      <c r="F56" s="34">
        <v>201</v>
      </c>
      <c r="G56" s="34" t="s">
        <v>3</v>
      </c>
      <c r="J56" s="10"/>
      <c r="K56" s="40"/>
      <c r="M56" s="10"/>
      <c r="N56" s="40"/>
    </row>
    <row r="57" spans="1:14" x14ac:dyDescent="0.3">
      <c r="A57" s="36">
        <v>218</v>
      </c>
      <c r="B57" s="28" t="s">
        <v>110</v>
      </c>
      <c r="C57" s="11" t="s">
        <v>69</v>
      </c>
      <c r="D57" s="17" t="s">
        <v>5</v>
      </c>
      <c r="E57" s="34">
        <v>0</v>
      </c>
      <c r="F57" s="34">
        <v>210</v>
      </c>
      <c r="G57" s="34" t="s">
        <v>3</v>
      </c>
      <c r="J57" s="10"/>
      <c r="K57" s="40"/>
      <c r="M57" s="10"/>
      <c r="N57" s="40"/>
    </row>
    <row r="58" spans="1:14" x14ac:dyDescent="0.3">
      <c r="A58" s="36">
        <v>220</v>
      </c>
      <c r="B58" s="28" t="s">
        <v>110</v>
      </c>
      <c r="C58" s="11" t="s">
        <v>69</v>
      </c>
      <c r="D58" s="17" t="s">
        <v>5</v>
      </c>
      <c r="E58" s="34">
        <v>0</v>
      </c>
      <c r="F58" s="34">
        <v>220</v>
      </c>
      <c r="G58" s="34" t="s">
        <v>3</v>
      </c>
      <c r="J58" s="10"/>
      <c r="K58" s="40"/>
      <c r="M58" s="10"/>
      <c r="N58" s="40"/>
    </row>
    <row r="59" spans="1:14" x14ac:dyDescent="0.3">
      <c r="A59" s="36">
        <v>222</v>
      </c>
      <c r="B59" s="28" t="s">
        <v>110</v>
      </c>
      <c r="C59" s="11" t="s">
        <v>69</v>
      </c>
      <c r="D59" s="17" t="s">
        <v>5</v>
      </c>
      <c r="E59" s="34">
        <v>0</v>
      </c>
      <c r="F59" s="34">
        <v>113</v>
      </c>
      <c r="G59" s="34" t="s">
        <v>3</v>
      </c>
      <c r="J59" s="10"/>
      <c r="K59" s="40"/>
      <c r="M59" s="10"/>
      <c r="N59" s="40"/>
    </row>
    <row r="60" spans="1:14" x14ac:dyDescent="0.3">
      <c r="A60" s="36">
        <v>224</v>
      </c>
      <c r="B60" s="28" t="s">
        <v>110</v>
      </c>
      <c r="C60" s="11" t="s">
        <v>69</v>
      </c>
      <c r="D60" s="17" t="s">
        <v>5</v>
      </c>
      <c r="E60" s="34">
        <v>0</v>
      </c>
      <c r="F60" s="34">
        <v>51</v>
      </c>
      <c r="G60" s="34" t="s">
        <v>3</v>
      </c>
      <c r="J60" s="10"/>
      <c r="K60" s="40"/>
      <c r="M60" s="10"/>
      <c r="N60" s="40"/>
    </row>
    <row r="61" spans="1:14" x14ac:dyDescent="0.3">
      <c r="A61" s="36">
        <v>226</v>
      </c>
      <c r="B61" s="28" t="s">
        <v>110</v>
      </c>
      <c r="C61" s="11" t="s">
        <v>125</v>
      </c>
      <c r="D61" s="17" t="s">
        <v>5</v>
      </c>
      <c r="E61" s="34">
        <v>308</v>
      </c>
      <c r="F61" s="34">
        <v>408</v>
      </c>
      <c r="G61" s="34" t="s">
        <v>3</v>
      </c>
      <c r="J61" s="10"/>
      <c r="K61" s="40"/>
      <c r="M61" s="10"/>
      <c r="N61" s="40"/>
    </row>
    <row r="62" spans="1:14" x14ac:dyDescent="0.3">
      <c r="A62" s="36">
        <v>201</v>
      </c>
      <c r="B62" s="28" t="s">
        <v>110</v>
      </c>
      <c r="C62" s="11" t="s">
        <v>124</v>
      </c>
      <c r="D62" s="17" t="s">
        <v>5</v>
      </c>
      <c r="E62" s="34">
        <v>437</v>
      </c>
      <c r="F62" s="34">
        <v>0</v>
      </c>
      <c r="G62" s="34" t="s">
        <v>55</v>
      </c>
      <c r="J62" s="10"/>
      <c r="K62" s="40"/>
      <c r="M62" s="10"/>
      <c r="N62" s="40"/>
    </row>
    <row r="63" spans="1:14" x14ac:dyDescent="0.3">
      <c r="A63" s="36">
        <v>204</v>
      </c>
      <c r="B63" s="28" t="s">
        <v>110</v>
      </c>
      <c r="C63" s="11" t="s">
        <v>124</v>
      </c>
      <c r="D63" s="17" t="s">
        <v>5</v>
      </c>
      <c r="E63" s="34">
        <v>1028</v>
      </c>
      <c r="F63" s="34">
        <v>0</v>
      </c>
      <c r="G63" s="34" t="s">
        <v>55</v>
      </c>
      <c r="J63" s="10"/>
      <c r="K63" s="40"/>
      <c r="M63" s="10"/>
      <c r="N63" s="40"/>
    </row>
    <row r="64" spans="1:14" x14ac:dyDescent="0.3">
      <c r="A64" s="36"/>
      <c r="C64" s="11"/>
      <c r="F64" s="34"/>
      <c r="G64" s="34"/>
      <c r="J64" s="10"/>
      <c r="K64" s="40"/>
      <c r="M64" s="10"/>
      <c r="N64" s="40"/>
    </row>
    <row r="65" spans="1:14" x14ac:dyDescent="0.3">
      <c r="A65" s="36"/>
      <c r="C65" s="11"/>
      <c r="E65" s="34"/>
      <c r="F65" s="34"/>
      <c r="G65" s="34"/>
      <c r="J65" s="10"/>
      <c r="K65" s="40"/>
      <c r="M65" s="10"/>
      <c r="N65" s="40"/>
    </row>
    <row r="66" spans="1:14" x14ac:dyDescent="0.3">
      <c r="A66" s="36"/>
      <c r="C66" s="11"/>
      <c r="E66" s="34"/>
      <c r="F66" s="34"/>
      <c r="G66" s="34"/>
      <c r="J66" s="10"/>
      <c r="K66" s="40"/>
      <c r="M66" s="10"/>
      <c r="N66" s="40"/>
    </row>
    <row r="67" spans="1:14" x14ac:dyDescent="0.3">
      <c r="A67" s="17"/>
      <c r="C67" s="11"/>
      <c r="E67" s="34"/>
      <c r="F67" s="34"/>
      <c r="G67" s="34"/>
      <c r="J67" s="10" t="str">
        <f>IF(G67="No Change","N/A",IF(G67="New Tag Required",Lookup!F:F,IF(G67="Remove Old Tag",Lookup!F:F,IF(G67="N/A","N/A",""))))</f>
        <v/>
      </c>
      <c r="K67" s="40"/>
      <c r="M67" s="10" t="str">
        <f>IF(H67="No Change","N/A",IF(H67="New Tag Required",Lookup!F:F,IF(H67="Remove Old Sign",Lookup!F:F,IF(H67="N/A","N/A",""))))</f>
        <v/>
      </c>
      <c r="N67" s="40"/>
    </row>
    <row r="68" spans="1:14" x14ac:dyDescent="0.3">
      <c r="A68" s="17"/>
      <c r="C68" s="11"/>
      <c r="E68" s="34"/>
      <c r="F68" s="34"/>
      <c r="G68" s="34"/>
      <c r="J68" s="10" t="str">
        <f>IF(G68="No Change","N/A",IF(G68="New Tag Required",Lookup!F:F,IF(G68="Remove Old Tag",Lookup!F:F,IF(G68="N/A","N/A",""))))</f>
        <v/>
      </c>
      <c r="K68" s="40"/>
      <c r="M68" s="10" t="str">
        <f>IF(H68="No Change","N/A",IF(H68="New Tag Required",Lookup!F:F,IF(H68="Remove Old Sign",Lookup!F:F,IF(H68="N/A","N/A",""))))</f>
        <v/>
      </c>
      <c r="N68" s="40"/>
    </row>
    <row r="69" spans="1:14" ht="15" thickBot="1" x14ac:dyDescent="0.35">
      <c r="A69" s="17"/>
      <c r="C69" s="11"/>
      <c r="E69" s="34"/>
      <c r="F69" s="34"/>
      <c r="G69" s="34"/>
      <c r="K69" s="40"/>
      <c r="N69" s="40"/>
    </row>
    <row r="70" spans="1:14" ht="43.2" x14ac:dyDescent="0.3">
      <c r="A70" s="17"/>
      <c r="C70" s="11"/>
      <c r="E70" s="34"/>
      <c r="F70" s="34"/>
      <c r="G70" s="41" t="s">
        <v>47</v>
      </c>
      <c r="H70" s="42" t="s">
        <v>48</v>
      </c>
      <c r="J70" s="43" t="s">
        <v>42</v>
      </c>
      <c r="K70" s="10"/>
      <c r="L70" s="10"/>
      <c r="M70" s="43" t="s">
        <v>43</v>
      </c>
    </row>
    <row r="71" spans="1:14" ht="15" thickBot="1" x14ac:dyDescent="0.35">
      <c r="A71" s="36"/>
      <c r="C71" s="11"/>
      <c r="E71" s="34"/>
      <c r="F71" s="34"/>
      <c r="G71" s="14">
        <f>COUNTIF(G6:G70,"New Tag Required")</f>
        <v>52</v>
      </c>
      <c r="H71" s="13">
        <f>COUNTIF(H6:H70,"New Sign Required")</f>
        <v>0</v>
      </c>
      <c r="J71" s="12">
        <f>COUNTIF(J6:J70,"Installed")</f>
        <v>0</v>
      </c>
      <c r="K71" s="10"/>
      <c r="L71" s="10"/>
      <c r="M71" s="12">
        <f>COUNTIF(M6:M70,"Installed")</f>
        <v>0</v>
      </c>
    </row>
    <row r="72" spans="1:14" x14ac:dyDescent="0.3">
      <c r="A72" s="36"/>
      <c r="C72" s="11"/>
      <c r="E72" s="34"/>
      <c r="F72" s="34"/>
      <c r="G72" s="34"/>
    </row>
    <row r="73" spans="1:14" x14ac:dyDescent="0.3">
      <c r="A73" s="36"/>
      <c r="C73" s="11"/>
      <c r="E73" s="34"/>
      <c r="F73" s="34"/>
      <c r="G73" s="34"/>
    </row>
    <row r="74" spans="1:14" x14ac:dyDescent="0.3">
      <c r="A74" s="36"/>
      <c r="C74" s="11"/>
      <c r="E74" s="34"/>
      <c r="F74" s="34"/>
      <c r="G74" s="34"/>
    </row>
    <row r="75" spans="1:14" x14ac:dyDescent="0.3">
      <c r="A75" s="36"/>
      <c r="C75" s="11"/>
      <c r="E75" s="34"/>
      <c r="F75" s="34"/>
      <c r="G75" s="34"/>
    </row>
    <row r="76" spans="1:14" x14ac:dyDescent="0.3">
      <c r="A76" s="36"/>
      <c r="C76" s="11"/>
      <c r="E76" s="34"/>
      <c r="F76" s="34"/>
      <c r="G76" s="34"/>
    </row>
    <row r="77" spans="1:14" x14ac:dyDescent="0.3">
      <c r="A77" s="36"/>
      <c r="C77" s="11"/>
      <c r="E77" s="34"/>
      <c r="F77" s="34"/>
      <c r="G77" s="34"/>
    </row>
    <row r="78" spans="1:14" x14ac:dyDescent="0.3">
      <c r="A78" s="36"/>
      <c r="C78" s="11"/>
      <c r="E78" s="34"/>
      <c r="F78" s="34"/>
      <c r="G78" s="34"/>
    </row>
    <row r="79" spans="1:14" x14ac:dyDescent="0.3">
      <c r="A79" s="44"/>
      <c r="C79" s="11"/>
      <c r="E79" s="34"/>
      <c r="F79" s="45"/>
      <c r="G79" s="34"/>
    </row>
    <row r="80" spans="1:14" x14ac:dyDescent="0.3">
      <c r="A80" s="44"/>
      <c r="C80" s="11"/>
      <c r="E80" s="34"/>
      <c r="F80" s="45"/>
      <c r="G80" s="34"/>
    </row>
    <row r="81" spans="1:7" x14ac:dyDescent="0.3">
      <c r="A81" s="44"/>
      <c r="C81" s="11"/>
      <c r="E81" s="34"/>
      <c r="F81" s="46"/>
      <c r="G81" s="34"/>
    </row>
    <row r="82" spans="1:7" x14ac:dyDescent="0.3">
      <c r="A82" s="36"/>
      <c r="C82" s="11"/>
      <c r="E82" s="34"/>
      <c r="F82" s="45"/>
      <c r="G82" s="34"/>
    </row>
    <row r="83" spans="1:7" x14ac:dyDescent="0.3">
      <c r="A83" s="36"/>
      <c r="C83" s="11"/>
      <c r="E83" s="34"/>
      <c r="F83" s="45"/>
      <c r="G83" s="34"/>
    </row>
    <row r="84" spans="1:7" x14ac:dyDescent="0.3">
      <c r="A84" s="47"/>
      <c r="C84" s="11"/>
      <c r="E84" s="34"/>
      <c r="F84" s="34"/>
      <c r="G84" s="34"/>
    </row>
    <row r="85" spans="1:7" x14ac:dyDescent="0.3">
      <c r="A85" s="47"/>
      <c r="C85" s="11"/>
      <c r="E85" s="34"/>
      <c r="F85" s="34"/>
      <c r="G85" s="34"/>
    </row>
    <row r="86" spans="1:7" x14ac:dyDescent="0.3">
      <c r="A86" s="47"/>
      <c r="C86" s="11"/>
      <c r="E86" s="34"/>
      <c r="F86" s="34"/>
      <c r="G86" s="34"/>
    </row>
    <row r="87" spans="1:7" x14ac:dyDescent="0.3">
      <c r="A87" s="47"/>
      <c r="C87" s="11"/>
      <c r="E87" s="34"/>
      <c r="F87" s="34"/>
      <c r="G87" s="34"/>
    </row>
    <row r="88" spans="1:7" x14ac:dyDescent="0.3">
      <c r="A88" s="48"/>
      <c r="C88" s="11"/>
      <c r="E88" s="34"/>
      <c r="F88" s="39"/>
      <c r="G88" s="34"/>
    </row>
    <row r="89" spans="1:7" x14ac:dyDescent="0.3">
      <c r="A89" s="47"/>
      <c r="C89" s="11"/>
      <c r="E89" s="34"/>
      <c r="F89" s="34"/>
      <c r="G89" s="34"/>
    </row>
    <row r="90" spans="1:7" x14ac:dyDescent="0.3">
      <c r="A90" s="47"/>
      <c r="C90" s="11"/>
      <c r="E90" s="34"/>
      <c r="F90" s="34"/>
      <c r="G90" s="34"/>
    </row>
    <row r="91" spans="1:7" x14ac:dyDescent="0.3">
      <c r="A91" s="36"/>
      <c r="C91" s="11"/>
      <c r="E91" s="34"/>
      <c r="F91" s="34"/>
      <c r="G91" s="34"/>
    </row>
    <row r="92" spans="1:7" x14ac:dyDescent="0.3">
      <c r="A92" s="36"/>
      <c r="C92" s="11"/>
    </row>
    <row r="93" spans="1:7" x14ac:dyDescent="0.3">
      <c r="C93" s="11"/>
    </row>
    <row r="94" spans="1:7" x14ac:dyDescent="0.3">
      <c r="C94" s="11"/>
    </row>
    <row r="95" spans="1:7" x14ac:dyDescent="0.3">
      <c r="C95" s="11"/>
    </row>
    <row r="96" spans="1:7" x14ac:dyDescent="0.3">
      <c r="C96" s="11"/>
    </row>
    <row r="97" spans="3:3" x14ac:dyDescent="0.3">
      <c r="C97" s="11"/>
    </row>
    <row r="98" spans="3:3" x14ac:dyDescent="0.3">
      <c r="C98" s="11"/>
    </row>
    <row r="99" spans="3:3" x14ac:dyDescent="0.3">
      <c r="C99" s="11"/>
    </row>
    <row r="100" spans="3:3" x14ac:dyDescent="0.3">
      <c r="C100" s="11"/>
    </row>
    <row r="101" spans="3:3" x14ac:dyDescent="0.3">
      <c r="C101" s="11"/>
    </row>
    <row r="102" spans="3:3" x14ac:dyDescent="0.3">
      <c r="C102" s="11"/>
    </row>
    <row r="103" spans="3:3" x14ac:dyDescent="0.3">
      <c r="C103" s="11"/>
    </row>
    <row r="104" spans="3:3" x14ac:dyDescent="0.3">
      <c r="C104" s="11"/>
    </row>
    <row r="105" spans="3:3" x14ac:dyDescent="0.3">
      <c r="C105" s="11"/>
    </row>
    <row r="106" spans="3:3" x14ac:dyDescent="0.3">
      <c r="C106" s="11"/>
    </row>
    <row r="107" spans="3:3" x14ac:dyDescent="0.3">
      <c r="C107" s="11"/>
    </row>
    <row r="108" spans="3:3" x14ac:dyDescent="0.3">
      <c r="C108" s="11"/>
    </row>
    <row r="109" spans="3:3" x14ac:dyDescent="0.3">
      <c r="C109" s="11"/>
    </row>
    <row r="110" spans="3:3" x14ac:dyDescent="0.3">
      <c r="C110" s="11"/>
    </row>
    <row r="111" spans="3:3" x14ac:dyDescent="0.3">
      <c r="C111" s="11"/>
    </row>
    <row r="112" spans="3:3" x14ac:dyDescent="0.3">
      <c r="C112" s="11"/>
    </row>
    <row r="113" spans="3:3" x14ac:dyDescent="0.3">
      <c r="C113" s="11"/>
    </row>
    <row r="114" spans="3:3" x14ac:dyDescent="0.3">
      <c r="C114" s="11"/>
    </row>
    <row r="115" spans="3:3" x14ac:dyDescent="0.3">
      <c r="C115" s="11"/>
    </row>
    <row r="116" spans="3:3" x14ac:dyDescent="0.3">
      <c r="C116" s="11"/>
    </row>
    <row r="117" spans="3:3" x14ac:dyDescent="0.3">
      <c r="C117" s="11"/>
    </row>
    <row r="118" spans="3:3" x14ac:dyDescent="0.3">
      <c r="C118" s="11"/>
    </row>
    <row r="119" spans="3:3" x14ac:dyDescent="0.3">
      <c r="C119" s="11"/>
    </row>
    <row r="120" spans="3:3" x14ac:dyDescent="0.3">
      <c r="C120" s="11"/>
    </row>
    <row r="237" spans="3:3" x14ac:dyDescent="0.3">
      <c r="C237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76:G90 G26:G69">
    <cfRule type="containsText" dxfId="40" priority="133" operator="containsText" text="New Tag Required">
      <formula>NOT(ISERROR(SEARCH("New Tag Required",G26)))</formula>
    </cfRule>
  </conditionalFormatting>
  <conditionalFormatting sqref="D26:D136">
    <cfRule type="containsText" dxfId="39" priority="132" operator="containsText" text="Yes">
      <formula>NOT(ISERROR(SEARCH("Yes",D26)))</formula>
    </cfRule>
  </conditionalFormatting>
  <conditionalFormatting sqref="H76:H136 H237:H458 H7:H69">
    <cfRule type="containsText" dxfId="38" priority="120" operator="containsText" text="New Sign Required">
      <formula>NOT(ISERROR(SEARCH("New Sign Required",H7)))</formula>
    </cfRule>
  </conditionalFormatting>
  <conditionalFormatting sqref="G76:G136 H7:H25 G26:H69">
    <cfRule type="containsText" dxfId="37" priority="119" operator="containsText" text="Action Required">
      <formula>NOT(ISERROR(SEARCH("Action Required",G7)))</formula>
    </cfRule>
  </conditionalFormatting>
  <conditionalFormatting sqref="H76:H136">
    <cfRule type="containsText" dxfId="36" priority="118" operator="containsText" text="Action Required">
      <formula>NOT(ISERROR(SEARCH("Action Required",H76)))</formula>
    </cfRule>
  </conditionalFormatting>
  <conditionalFormatting sqref="G72:G75">
    <cfRule type="containsText" dxfId="35" priority="60" operator="containsText" text="New Tag Required">
      <formula>NOT(ISERROR(SEARCH("New Tag Required",G72)))</formula>
    </cfRule>
  </conditionalFormatting>
  <conditionalFormatting sqref="H72:H75">
    <cfRule type="containsText" dxfId="34" priority="58" operator="containsText" text="New Sign Required">
      <formula>NOT(ISERROR(SEARCH("New Sign Required",H72)))</formula>
    </cfRule>
  </conditionalFormatting>
  <conditionalFormatting sqref="G72:G75">
    <cfRule type="containsText" dxfId="33" priority="57" operator="containsText" text="Action Required">
      <formula>NOT(ISERROR(SEARCH("Action Required",G72)))</formula>
    </cfRule>
  </conditionalFormatting>
  <conditionalFormatting sqref="H72:H75">
    <cfRule type="containsText" dxfId="32" priority="56" operator="containsText" text="Action Required">
      <formula>NOT(ISERROR(SEARCH("Action Required",H72)))</formula>
    </cfRule>
  </conditionalFormatting>
  <conditionalFormatting sqref="D137:D236">
    <cfRule type="containsText" dxfId="31" priority="52" operator="containsText" text="Yes">
      <formula>NOT(ISERROR(SEARCH("Yes",D137)))</formula>
    </cfRule>
  </conditionalFormatting>
  <conditionalFormatting sqref="H137:H236">
    <cfRule type="containsText" dxfId="30" priority="51" operator="containsText" text="New Sign Required">
      <formula>NOT(ISERROR(SEARCH("New Sign Required",H137)))</formula>
    </cfRule>
  </conditionalFormatting>
  <conditionalFormatting sqref="G137:G236">
    <cfRule type="containsText" dxfId="29" priority="50" operator="containsText" text="Action Required">
      <formula>NOT(ISERROR(SEARCH("Action Required",G137)))</formula>
    </cfRule>
  </conditionalFormatting>
  <conditionalFormatting sqref="H137:H236">
    <cfRule type="containsText" dxfId="28" priority="49" operator="containsText" text="Action Required">
      <formula>NOT(ISERROR(SEARCH("Action Required",H137)))</formula>
    </cfRule>
  </conditionalFormatting>
  <conditionalFormatting sqref="D6:D25">
    <cfRule type="containsText" dxfId="27" priority="46" operator="containsText" text="Yes">
      <formula>NOT(ISERROR(SEARCH("Yes",D6)))</formula>
    </cfRule>
  </conditionalFormatting>
  <conditionalFormatting sqref="J2:N2">
    <cfRule type="cellIs" dxfId="26" priority="26" operator="notEqual">
      <formula>0</formula>
    </cfRule>
  </conditionalFormatting>
  <conditionalFormatting sqref="J6:J68">
    <cfRule type="cellIs" dxfId="25" priority="25" operator="equal">
      <formula>0</formula>
    </cfRule>
  </conditionalFormatting>
  <conditionalFormatting sqref="M6:M68">
    <cfRule type="cellIs" dxfId="24" priority="24" operator="equal">
      <formula>0</formula>
    </cfRule>
  </conditionalFormatting>
  <conditionalFormatting sqref="M6:M68 J6:J68">
    <cfRule type="cellIs" dxfId="23" priority="21" operator="equal">
      <formula>"In Progress"</formula>
    </cfRule>
    <cfRule type="cellIs" dxfId="22" priority="22" operator="equal">
      <formula>"Log Issues"</formula>
    </cfRule>
    <cfRule type="cellIs" dxfId="21" priority="23" operator="equal">
      <formula>"N/A"</formula>
    </cfRule>
  </conditionalFormatting>
  <conditionalFormatting sqref="K6:L13">
    <cfRule type="expression" dxfId="20" priority="20">
      <formula>$J6="Log Issues"</formula>
    </cfRule>
  </conditionalFormatting>
  <conditionalFormatting sqref="N6:N13">
    <cfRule type="expression" dxfId="19" priority="19">
      <formula>$M6="Log Issues"</formula>
    </cfRule>
  </conditionalFormatting>
  <conditionalFormatting sqref="G6:G25">
    <cfRule type="containsText" dxfId="18" priority="18" operator="containsText" text="New Tag Required">
      <formula>NOT(ISERROR(SEARCH("New Tag Required",G6)))</formula>
    </cfRule>
  </conditionalFormatting>
  <conditionalFormatting sqref="H6">
    <cfRule type="containsText" dxfId="17" priority="17" operator="containsText" text="New Sign Required">
      <formula>NOT(ISERROR(SEARCH("New Sign Required",H6)))</formula>
    </cfRule>
  </conditionalFormatting>
  <conditionalFormatting sqref="G6:G25">
    <cfRule type="containsText" dxfId="16" priority="16" operator="containsText" text="Action Required">
      <formula>NOT(ISERROR(SEARCH("Action Required",G6)))</formula>
    </cfRule>
  </conditionalFormatting>
  <conditionalFormatting sqref="H6">
    <cfRule type="containsText" dxfId="15" priority="15" operator="containsText" text="Action Required">
      <formula>NOT(ISERROR(SEARCH("Action Required",H6)))</formula>
    </cfRule>
  </conditionalFormatting>
  <conditionalFormatting sqref="H1:H1048576">
    <cfRule type="containsText" dxfId="14" priority="13" operator="containsText" text="Remove Old Sign">
      <formula>NOT(ISERROR(SEARCH("Remove Old Sign",H1)))</formula>
    </cfRule>
    <cfRule type="containsText" dxfId="13" priority="14" operator="containsText" text="Move Sign to New Location">
      <formula>NOT(ISERROR(SEARCH("Move Sign to New Location",H1)))</formula>
    </cfRule>
  </conditionalFormatting>
  <conditionalFormatting sqref="G3:G1048576">
    <cfRule type="containsText" dxfId="12" priority="12" operator="containsText" text="Remove Old Tag">
      <formula>NOT(ISERROR(SEARCH("Remove Old Tag",G3)))</formula>
    </cfRule>
  </conditionalFormatting>
  <conditionalFormatting sqref="G1:G2">
    <cfRule type="containsText" dxfId="11" priority="8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37:H441">
      <formula1>DoorSignage</formula1>
    </dataValidation>
    <dataValidation type="list" allowBlank="1" showInputMessage="1" showErrorMessage="1" sqref="D6:D11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H72:H236 H69</xm:sqref>
        </x14:dataValidation>
        <x14:dataValidation type="list" allowBlank="1" showInputMessage="1" showErrorMessage="1">
          <x14:formula1>
            <xm:f>Lookup!$A$1:$A$4</xm:f>
          </x14:formula1>
          <xm:sqref>G72:G236 G69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O6:O13</xm:sqref>
        </x14:dataValidation>
        <x14:dataValidation type="list" allowBlank="1" showInputMessage="1">
          <x14:formula1>
            <xm:f>Lookup!$E$1:$E$18</xm:f>
          </x14:formula1>
          <xm:sqref>C6:C236</xm:sqref>
        </x14:dataValidation>
        <x14:dataValidation type="list" allowBlank="1" showInputMessage="1" showErrorMessage="1">
          <x14:formula1>
            <xm:f>Lookup!$A$1:$A$8</xm:f>
          </x14:formula1>
          <xm:sqref>G6:G68</xm:sqref>
        </x14:dataValidation>
        <x14:dataValidation type="list" allowBlank="1" showInputMessage="1" showErrorMessage="1">
          <x14:formula1>
            <xm:f>Lookup!$D$1:$D$10</xm:f>
          </x14:formula1>
          <xm:sqref>H6:H68</xm:sqref>
        </x14:dataValidation>
        <x14:dataValidation type="list" allowBlank="1" showInputMessage="1" showErrorMessage="1">
          <x14:formula1>
            <xm:f>Lookup!$F$1:$F$7</xm:f>
          </x14:formula1>
          <xm:sqref>J6:J68</xm:sqref>
        </x14:dataValidation>
        <x14:dataValidation type="list" allowBlank="1" showInputMessage="1" showErrorMessage="1">
          <x14:formula1>
            <xm:f>Lookup!$F$1:$F$8</xm:f>
          </x14:formula1>
          <xm:sqref>M6:M68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topLeftCell="A16" zoomScale="90" zoomScaleNormal="90" workbookViewId="0">
      <selection activeCell="B65" sqref="B65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0433</v>
      </c>
      <c r="C1" s="53"/>
      <c r="D1" s="18" t="s">
        <v>10</v>
      </c>
      <c r="E1" s="54">
        <f>'KD Changes'!G1</f>
        <v>42086</v>
      </c>
    </row>
    <row r="2" spans="1:10" ht="28.8" x14ac:dyDescent="0.3">
      <c r="A2" s="57" t="s">
        <v>8</v>
      </c>
      <c r="B2" s="58" t="str">
        <f>VLOOKUP(B1,[1]BuildingList!A:B,2,FALSE)</f>
        <v>William E and Casiana Schmidt Vocal Arts Center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172</v>
      </c>
      <c r="B6" s="1" t="s">
        <v>173</v>
      </c>
      <c r="C6" s="1" t="s">
        <v>69</v>
      </c>
      <c r="D6" s="28"/>
      <c r="E6" s="11" t="s">
        <v>91</v>
      </c>
      <c r="G6" s="32"/>
      <c r="H6" s="32"/>
      <c r="I6" s="55"/>
      <c r="J6" s="55"/>
    </row>
    <row r="7" spans="1:10" x14ac:dyDescent="0.3">
      <c r="A7" s="1" t="s">
        <v>174</v>
      </c>
      <c r="B7" s="1" t="s">
        <v>180</v>
      </c>
      <c r="C7" s="1" t="s">
        <v>69</v>
      </c>
      <c r="D7" s="28"/>
      <c r="E7" s="11" t="s">
        <v>98</v>
      </c>
      <c r="G7" s="32"/>
      <c r="H7" s="32"/>
      <c r="I7" s="55"/>
      <c r="J7" s="55"/>
    </row>
    <row r="8" spans="1:10" ht="15" customHeight="1" x14ac:dyDescent="0.3">
      <c r="A8" s="1" t="s">
        <v>175</v>
      </c>
      <c r="B8" s="1" t="s">
        <v>176</v>
      </c>
      <c r="C8" s="1" t="s">
        <v>69</v>
      </c>
      <c r="D8" s="28"/>
      <c r="E8" s="11" t="s">
        <v>95</v>
      </c>
      <c r="G8" s="32"/>
      <c r="H8" s="32"/>
      <c r="I8" s="55"/>
      <c r="J8" s="55"/>
    </row>
    <row r="9" spans="1:10" x14ac:dyDescent="0.3">
      <c r="A9" s="1" t="s">
        <v>177</v>
      </c>
      <c r="B9" s="1" t="s">
        <v>178</v>
      </c>
      <c r="C9" s="1" t="s">
        <v>69</v>
      </c>
      <c r="D9" s="28"/>
      <c r="E9" s="11"/>
      <c r="G9" s="32"/>
      <c r="H9" s="32"/>
      <c r="I9" s="55"/>
      <c r="J9" s="55"/>
    </row>
    <row r="10" spans="1:10" x14ac:dyDescent="0.3">
      <c r="A10" s="75" t="s">
        <v>128</v>
      </c>
      <c r="B10" s="75" t="s">
        <v>129</v>
      </c>
      <c r="C10" s="75" t="s">
        <v>70</v>
      </c>
      <c r="D10" s="28"/>
      <c r="E10" s="11"/>
      <c r="F10" s="63"/>
      <c r="G10" s="32"/>
      <c r="H10" s="32"/>
    </row>
    <row r="11" spans="1:10" x14ac:dyDescent="0.3">
      <c r="A11" s="1" t="s">
        <v>130</v>
      </c>
      <c r="B11" s="1" t="s">
        <v>179</v>
      </c>
      <c r="C11" s="1" t="s">
        <v>72</v>
      </c>
      <c r="D11" s="28"/>
      <c r="E11" s="11" t="s">
        <v>94</v>
      </c>
      <c r="F11" s="63"/>
      <c r="G11" s="32"/>
      <c r="H11" s="32"/>
    </row>
    <row r="12" spans="1:10" x14ac:dyDescent="0.3">
      <c r="A12" s="1" t="s">
        <v>131</v>
      </c>
      <c r="B12" s="1" t="s">
        <v>132</v>
      </c>
      <c r="C12" s="1" t="s">
        <v>70</v>
      </c>
      <c r="D12" s="28"/>
      <c r="E12" s="11"/>
      <c r="F12" s="63"/>
      <c r="G12" s="32"/>
      <c r="H12" s="32"/>
    </row>
    <row r="13" spans="1:10" x14ac:dyDescent="0.3">
      <c r="A13" s="1" t="s">
        <v>133</v>
      </c>
      <c r="B13" s="1" t="s">
        <v>134</v>
      </c>
      <c r="C13" s="1" t="s">
        <v>70</v>
      </c>
      <c r="D13" s="28"/>
      <c r="E13" s="11"/>
      <c r="F13" s="63"/>
      <c r="G13" s="32"/>
      <c r="H13" s="32"/>
    </row>
    <row r="14" spans="1:10" x14ac:dyDescent="0.3">
      <c r="A14" s="1" t="s">
        <v>181</v>
      </c>
      <c r="B14" s="1" t="s">
        <v>190</v>
      </c>
      <c r="C14" s="1" t="s">
        <v>69</v>
      </c>
      <c r="D14" s="28"/>
      <c r="E14" s="11" t="s">
        <v>92</v>
      </c>
      <c r="F14" s="63"/>
      <c r="G14" s="32"/>
      <c r="H14" s="32"/>
    </row>
    <row r="15" spans="1:10" x14ac:dyDescent="0.3">
      <c r="A15" s="1" t="s">
        <v>182</v>
      </c>
      <c r="B15" s="1" t="s">
        <v>191</v>
      </c>
      <c r="C15" s="1" t="s">
        <v>69</v>
      </c>
      <c r="D15" s="28"/>
      <c r="E15" s="11"/>
      <c r="F15" s="63"/>
      <c r="G15" s="32"/>
      <c r="H15" s="32"/>
    </row>
    <row r="16" spans="1:10" x14ac:dyDescent="0.3">
      <c r="A16" s="1" t="s">
        <v>183</v>
      </c>
      <c r="B16" s="1" t="s">
        <v>192</v>
      </c>
      <c r="C16" s="1" t="s">
        <v>69</v>
      </c>
      <c r="D16" s="28"/>
      <c r="E16" s="11"/>
      <c r="F16" s="63"/>
      <c r="G16" s="32"/>
      <c r="H16" s="32"/>
    </row>
    <row r="17" spans="1:8" x14ac:dyDescent="0.3">
      <c r="A17" s="1" t="s">
        <v>184</v>
      </c>
      <c r="B17" s="1" t="s">
        <v>193</v>
      </c>
      <c r="C17" s="1" t="s">
        <v>69</v>
      </c>
      <c r="D17" s="28"/>
      <c r="E17" s="11"/>
      <c r="F17" s="63"/>
      <c r="G17" s="32"/>
      <c r="H17" s="32"/>
    </row>
    <row r="18" spans="1:8" x14ac:dyDescent="0.3">
      <c r="A18" s="1" t="s">
        <v>185</v>
      </c>
      <c r="B18" s="1" t="s">
        <v>194</v>
      </c>
      <c r="C18" s="1" t="s">
        <v>69</v>
      </c>
      <c r="D18" s="28"/>
      <c r="E18" s="11"/>
      <c r="F18" s="63"/>
      <c r="G18" s="32"/>
      <c r="H18" s="32"/>
    </row>
    <row r="19" spans="1:8" x14ac:dyDescent="0.3">
      <c r="A19" s="1" t="s">
        <v>186</v>
      </c>
      <c r="B19" s="1" t="s">
        <v>195</v>
      </c>
      <c r="C19" s="1" t="s">
        <v>69</v>
      </c>
      <c r="D19" s="28"/>
      <c r="E19" s="11"/>
      <c r="F19" s="63"/>
      <c r="G19" s="32"/>
      <c r="H19" s="32"/>
    </row>
    <row r="20" spans="1:8" x14ac:dyDescent="0.3">
      <c r="A20" s="1" t="s">
        <v>187</v>
      </c>
      <c r="B20" s="1" t="s">
        <v>196</v>
      </c>
      <c r="C20" s="1" t="s">
        <v>69</v>
      </c>
      <c r="D20" s="28"/>
      <c r="E20" s="11"/>
      <c r="F20" s="63"/>
      <c r="G20" s="32"/>
      <c r="H20" s="32"/>
    </row>
    <row r="21" spans="1:8" x14ac:dyDescent="0.3">
      <c r="A21" s="1" t="s">
        <v>188</v>
      </c>
      <c r="B21" s="1" t="s">
        <v>197</v>
      </c>
      <c r="C21" s="1" t="s">
        <v>69</v>
      </c>
      <c r="D21" s="28"/>
      <c r="E21" s="11"/>
      <c r="F21" s="64"/>
      <c r="G21" s="32"/>
      <c r="H21" s="32"/>
    </row>
    <row r="22" spans="1:8" x14ac:dyDescent="0.3">
      <c r="A22" s="1" t="s">
        <v>189</v>
      </c>
      <c r="B22" s="1" t="s">
        <v>198</v>
      </c>
      <c r="C22" s="1" t="s">
        <v>69</v>
      </c>
      <c r="D22" s="28"/>
      <c r="E22" s="11"/>
      <c r="F22" s="63"/>
      <c r="G22" s="32"/>
      <c r="H22" s="32"/>
    </row>
    <row r="23" spans="1:8" x14ac:dyDescent="0.3">
      <c r="A23" s="1" t="s">
        <v>135</v>
      </c>
      <c r="B23" s="1" t="s">
        <v>136</v>
      </c>
      <c r="C23" s="1" t="s">
        <v>70</v>
      </c>
      <c r="D23" s="28"/>
      <c r="E23" s="11"/>
      <c r="F23" s="63"/>
      <c r="G23" s="32"/>
      <c r="H23" s="32"/>
    </row>
    <row r="24" spans="1:8" x14ac:dyDescent="0.3">
      <c r="A24" s="1" t="s">
        <v>137</v>
      </c>
      <c r="B24" s="1" t="s">
        <v>138</v>
      </c>
      <c r="C24" s="1" t="s">
        <v>70</v>
      </c>
      <c r="D24" s="28"/>
      <c r="E24" s="11"/>
      <c r="F24" s="63"/>
      <c r="G24" s="32"/>
      <c r="H24" s="32"/>
    </row>
    <row r="25" spans="1:8" x14ac:dyDescent="0.3">
      <c r="A25" s="1" t="s">
        <v>139</v>
      </c>
      <c r="B25" s="1" t="s">
        <v>140</v>
      </c>
      <c r="C25" s="1" t="s">
        <v>70</v>
      </c>
      <c r="D25" s="28"/>
      <c r="E25" s="11"/>
      <c r="F25" s="63"/>
      <c r="G25" s="32"/>
      <c r="H25" s="32"/>
    </row>
    <row r="26" spans="1:8" x14ac:dyDescent="0.3">
      <c r="A26" s="1" t="s">
        <v>199</v>
      </c>
      <c r="B26" s="1" t="s">
        <v>200</v>
      </c>
      <c r="C26" s="1" t="s">
        <v>69</v>
      </c>
      <c r="D26" s="28"/>
      <c r="E26" s="11" t="s">
        <v>96</v>
      </c>
      <c r="F26" s="63"/>
      <c r="G26" s="32"/>
      <c r="H26" s="32"/>
    </row>
    <row r="27" spans="1:8" x14ac:dyDescent="0.3">
      <c r="A27" s="1" t="s">
        <v>201</v>
      </c>
      <c r="B27" s="1" t="s">
        <v>202</v>
      </c>
      <c r="C27" s="1" t="s">
        <v>69</v>
      </c>
      <c r="D27" s="28"/>
      <c r="E27" s="11"/>
      <c r="F27" s="63"/>
      <c r="G27" s="32"/>
      <c r="H27" s="32"/>
    </row>
    <row r="28" spans="1:8" x14ac:dyDescent="0.3">
      <c r="A28" s="1" t="s">
        <v>203</v>
      </c>
      <c r="B28" s="1" t="s">
        <v>204</v>
      </c>
      <c r="C28" s="1" t="s">
        <v>69</v>
      </c>
      <c r="D28" s="28"/>
      <c r="E28" s="11"/>
      <c r="F28" s="63"/>
      <c r="G28" s="32"/>
      <c r="H28" s="32"/>
    </row>
    <row r="29" spans="1:8" x14ac:dyDescent="0.3">
      <c r="A29" s="1" t="s">
        <v>205</v>
      </c>
      <c r="B29" s="1" t="s">
        <v>206</v>
      </c>
      <c r="C29" s="1" t="s">
        <v>69</v>
      </c>
      <c r="D29" s="28"/>
      <c r="E29" s="11" t="s">
        <v>97</v>
      </c>
      <c r="F29" s="63"/>
      <c r="G29" s="32"/>
      <c r="H29" s="32"/>
    </row>
    <row r="30" spans="1:8" x14ac:dyDescent="0.3">
      <c r="A30" s="1" t="s">
        <v>141</v>
      </c>
      <c r="B30" s="1" t="s">
        <v>142</v>
      </c>
      <c r="C30" s="1" t="s">
        <v>70</v>
      </c>
      <c r="D30" s="28"/>
      <c r="E30" s="11"/>
      <c r="F30" s="63"/>
      <c r="G30" s="32"/>
      <c r="H30" s="32"/>
    </row>
    <row r="31" spans="1:8" x14ac:dyDescent="0.3">
      <c r="A31" s="1" t="s">
        <v>207</v>
      </c>
      <c r="B31" s="1" t="s">
        <v>208</v>
      </c>
      <c r="C31" s="1" t="s">
        <v>69</v>
      </c>
      <c r="D31" s="28"/>
      <c r="E31" s="11"/>
      <c r="F31" s="63"/>
      <c r="G31" s="32"/>
      <c r="H31" s="32"/>
    </row>
    <row r="32" spans="1:8" x14ac:dyDescent="0.3">
      <c r="A32" s="1" t="s">
        <v>143</v>
      </c>
      <c r="B32" s="1" t="s">
        <v>144</v>
      </c>
      <c r="C32" s="1" t="s">
        <v>70</v>
      </c>
      <c r="D32" s="28"/>
      <c r="E32" s="11"/>
      <c r="F32" s="63"/>
      <c r="G32" s="32"/>
      <c r="H32" s="32"/>
    </row>
    <row r="33" spans="1:8" x14ac:dyDescent="0.3">
      <c r="A33" s="1" t="s">
        <v>145</v>
      </c>
      <c r="B33" s="1" t="s">
        <v>146</v>
      </c>
      <c r="C33" s="1" t="s">
        <v>70</v>
      </c>
      <c r="D33" s="28"/>
      <c r="E33" s="11"/>
      <c r="F33" s="63"/>
      <c r="G33" s="32"/>
      <c r="H33" s="32"/>
    </row>
    <row r="34" spans="1:8" x14ac:dyDescent="0.3">
      <c r="A34" s="1" t="s">
        <v>147</v>
      </c>
      <c r="B34" s="1" t="s">
        <v>148</v>
      </c>
      <c r="C34" s="1" t="s">
        <v>70</v>
      </c>
      <c r="D34" s="28"/>
      <c r="E34" s="11"/>
      <c r="F34" s="63"/>
      <c r="G34" s="32"/>
      <c r="H34" s="32"/>
    </row>
    <row r="35" spans="1:8" ht="43.8" thickBot="1" x14ac:dyDescent="0.35">
      <c r="A35" s="1" t="s">
        <v>149</v>
      </c>
      <c r="B35" s="1" t="s">
        <v>209</v>
      </c>
      <c r="C35" s="1" t="s">
        <v>72</v>
      </c>
      <c r="D35" s="70"/>
      <c r="E35" s="71" t="s">
        <v>107</v>
      </c>
      <c r="F35" s="63"/>
      <c r="G35" s="32"/>
      <c r="H35" s="32"/>
    </row>
    <row r="36" spans="1:8" x14ac:dyDescent="0.3">
      <c r="A36" s="1" t="s">
        <v>150</v>
      </c>
      <c r="B36" s="1" t="s">
        <v>151</v>
      </c>
      <c r="C36" s="1"/>
      <c r="D36" s="28"/>
      <c r="E36" s="11" t="s">
        <v>116</v>
      </c>
      <c r="F36" s="63"/>
      <c r="G36" s="32"/>
      <c r="H36" s="32"/>
    </row>
    <row r="37" spans="1:8" x14ac:dyDescent="0.3">
      <c r="A37" s="1" t="s">
        <v>152</v>
      </c>
      <c r="B37" s="1" t="s">
        <v>153</v>
      </c>
      <c r="C37" s="1"/>
      <c r="D37" s="28"/>
      <c r="E37" s="11" t="s">
        <v>117</v>
      </c>
      <c r="F37" s="63"/>
      <c r="G37" s="32"/>
      <c r="H37" s="32"/>
    </row>
    <row r="38" spans="1:8" x14ac:dyDescent="0.3">
      <c r="A38" s="1" t="s">
        <v>211</v>
      </c>
      <c r="B38" s="1" t="s">
        <v>212</v>
      </c>
      <c r="C38" s="1" t="s">
        <v>69</v>
      </c>
      <c r="D38" s="28"/>
      <c r="E38" s="11"/>
      <c r="F38" s="63"/>
      <c r="G38" s="32"/>
      <c r="H38" s="32"/>
    </row>
    <row r="39" spans="1:8" x14ac:dyDescent="0.3">
      <c r="A39" s="1" t="s">
        <v>158</v>
      </c>
      <c r="B39" s="1" t="s">
        <v>210</v>
      </c>
      <c r="C39" s="1" t="s">
        <v>69</v>
      </c>
      <c r="D39" s="28"/>
      <c r="E39" s="11"/>
      <c r="F39" s="63"/>
      <c r="G39" s="63"/>
    </row>
    <row r="40" spans="1:8" x14ac:dyDescent="0.3">
      <c r="A40" s="1" t="s">
        <v>217</v>
      </c>
      <c r="B40" s="1" t="s">
        <v>218</v>
      </c>
      <c r="C40" s="1" t="s">
        <v>69</v>
      </c>
      <c r="D40" s="28"/>
      <c r="E40" s="11"/>
      <c r="F40" s="63"/>
      <c r="G40" s="63"/>
    </row>
    <row r="41" spans="1:8" x14ac:dyDescent="0.3">
      <c r="A41" s="1" t="s">
        <v>215</v>
      </c>
      <c r="B41" s="1" t="s">
        <v>216</v>
      </c>
      <c r="C41" s="1" t="s">
        <v>69</v>
      </c>
      <c r="D41" s="28"/>
      <c r="E41" s="11"/>
      <c r="F41" s="65"/>
      <c r="G41" s="63"/>
    </row>
    <row r="42" spans="1:8" x14ac:dyDescent="0.3">
      <c r="A42" s="1" t="s">
        <v>213</v>
      </c>
      <c r="B42" s="1" t="s">
        <v>214</v>
      </c>
      <c r="C42" s="1" t="s">
        <v>69</v>
      </c>
      <c r="D42" s="28"/>
      <c r="E42" s="11"/>
      <c r="F42" s="65"/>
      <c r="G42" s="63"/>
    </row>
    <row r="43" spans="1:8" x14ac:dyDescent="0.3">
      <c r="A43" s="1" t="s">
        <v>154</v>
      </c>
      <c r="B43" s="1" t="s">
        <v>155</v>
      </c>
      <c r="C43" s="1" t="s">
        <v>70</v>
      </c>
      <c r="D43" s="28"/>
      <c r="E43" s="11"/>
      <c r="F43" s="66"/>
      <c r="G43" s="63"/>
    </row>
    <row r="44" spans="1:8" x14ac:dyDescent="0.3">
      <c r="A44" s="1" t="s">
        <v>156</v>
      </c>
      <c r="B44" s="1" t="s">
        <v>157</v>
      </c>
      <c r="C44" s="1" t="s">
        <v>70</v>
      </c>
      <c r="D44" s="28"/>
      <c r="E44" s="11"/>
      <c r="F44" s="65"/>
      <c r="G44" s="63"/>
    </row>
    <row r="45" spans="1:8" x14ac:dyDescent="0.3">
      <c r="A45" s="1" t="s">
        <v>159</v>
      </c>
      <c r="B45" s="1" t="s">
        <v>219</v>
      </c>
      <c r="C45" s="1" t="s">
        <v>69</v>
      </c>
      <c r="D45" s="28"/>
      <c r="E45" s="11" t="s">
        <v>118</v>
      </c>
      <c r="F45" s="65"/>
      <c r="G45" s="63"/>
    </row>
    <row r="46" spans="1:8" x14ac:dyDescent="0.3">
      <c r="A46" s="1" t="s">
        <v>160</v>
      </c>
      <c r="B46" s="1" t="s">
        <v>220</v>
      </c>
      <c r="C46" s="1" t="s">
        <v>69</v>
      </c>
      <c r="D46" s="28"/>
      <c r="E46" s="11" t="s">
        <v>119</v>
      </c>
      <c r="F46" s="63"/>
      <c r="G46" s="63"/>
    </row>
    <row r="47" spans="1:8" x14ac:dyDescent="0.3">
      <c r="A47" s="1" t="s">
        <v>161</v>
      </c>
      <c r="B47" s="1" t="s">
        <v>162</v>
      </c>
      <c r="C47" s="1" t="s">
        <v>70</v>
      </c>
      <c r="D47" s="28"/>
      <c r="E47" s="11"/>
      <c r="F47" s="63"/>
      <c r="G47" s="63"/>
    </row>
    <row r="48" spans="1:8" x14ac:dyDescent="0.3">
      <c r="A48" s="1" t="s">
        <v>163</v>
      </c>
      <c r="B48" s="1" t="s">
        <v>236</v>
      </c>
      <c r="C48" s="1" t="s">
        <v>69</v>
      </c>
      <c r="D48" s="28"/>
      <c r="E48" s="11" t="s">
        <v>120</v>
      </c>
      <c r="F48" s="63"/>
      <c r="G48" s="63"/>
    </row>
    <row r="49" spans="1:7" x14ac:dyDescent="0.3">
      <c r="A49" s="1" t="s">
        <v>164</v>
      </c>
      <c r="B49" s="1" t="s">
        <v>237</v>
      </c>
      <c r="C49" s="1" t="s">
        <v>69</v>
      </c>
      <c r="D49" s="28"/>
      <c r="E49" s="11" t="s">
        <v>121</v>
      </c>
      <c r="F49" s="63"/>
      <c r="G49" s="63"/>
    </row>
    <row r="50" spans="1:7" x14ac:dyDescent="0.3">
      <c r="A50" s="1" t="s">
        <v>165</v>
      </c>
      <c r="B50" s="1" t="s">
        <v>221</v>
      </c>
      <c r="C50" s="1" t="s">
        <v>69</v>
      </c>
      <c r="D50" s="28"/>
      <c r="E50" s="11"/>
      <c r="F50" s="64"/>
      <c r="G50" s="63"/>
    </row>
    <row r="51" spans="1:7" x14ac:dyDescent="0.3">
      <c r="A51" s="1" t="s">
        <v>166</v>
      </c>
      <c r="B51" s="1" t="s">
        <v>167</v>
      </c>
      <c r="C51" s="1" t="s">
        <v>70</v>
      </c>
      <c r="D51" s="28"/>
      <c r="E51" s="11"/>
      <c r="F51" s="63"/>
      <c r="G51" s="63"/>
    </row>
    <row r="52" spans="1:7" x14ac:dyDescent="0.3">
      <c r="A52" s="1" t="s">
        <v>168</v>
      </c>
      <c r="B52" s="1" t="s">
        <v>169</v>
      </c>
      <c r="C52" s="1" t="s">
        <v>70</v>
      </c>
      <c r="D52" s="28"/>
      <c r="E52" s="11"/>
      <c r="F52" s="63"/>
      <c r="G52" s="63"/>
    </row>
    <row r="53" spans="1:7" x14ac:dyDescent="0.3">
      <c r="A53" s="1" t="s">
        <v>170</v>
      </c>
      <c r="B53" s="1" t="s">
        <v>171</v>
      </c>
      <c r="C53" s="1" t="s">
        <v>70</v>
      </c>
      <c r="D53" s="28"/>
      <c r="E53" s="11"/>
    </row>
    <row r="54" spans="1:7" x14ac:dyDescent="0.3">
      <c r="A54" s="1" t="s">
        <v>222</v>
      </c>
      <c r="B54" s="1" t="s">
        <v>229</v>
      </c>
      <c r="C54" s="1" t="s">
        <v>69</v>
      </c>
      <c r="D54" s="28"/>
      <c r="E54" s="11"/>
    </row>
    <row r="55" spans="1:7" x14ac:dyDescent="0.3">
      <c r="A55" s="1" t="s">
        <v>223</v>
      </c>
      <c r="B55" s="1" t="s">
        <v>230</v>
      </c>
      <c r="C55" s="1" t="s">
        <v>69</v>
      </c>
      <c r="D55" s="28"/>
      <c r="E55" s="11"/>
    </row>
    <row r="56" spans="1:7" x14ac:dyDescent="0.3">
      <c r="A56" s="1" t="s">
        <v>224</v>
      </c>
      <c r="B56" s="1" t="s">
        <v>231</v>
      </c>
      <c r="C56" s="1" t="s">
        <v>69</v>
      </c>
      <c r="D56" s="28"/>
      <c r="E56" s="11"/>
    </row>
    <row r="57" spans="1:7" x14ac:dyDescent="0.3">
      <c r="A57" s="1" t="s">
        <v>225</v>
      </c>
      <c r="B57" s="1" t="s">
        <v>232</v>
      </c>
      <c r="C57" s="1" t="s">
        <v>69</v>
      </c>
      <c r="D57" s="28"/>
      <c r="E57" s="11"/>
    </row>
    <row r="58" spans="1:7" x14ac:dyDescent="0.3">
      <c r="A58" s="1" t="s">
        <v>226</v>
      </c>
      <c r="B58" s="1" t="s">
        <v>233</v>
      </c>
      <c r="C58" s="1" t="s">
        <v>69</v>
      </c>
      <c r="D58" s="28"/>
      <c r="E58" s="11"/>
    </row>
    <row r="59" spans="1:7" x14ac:dyDescent="0.3">
      <c r="A59" s="1" t="s">
        <v>227</v>
      </c>
      <c r="B59" s="1" t="s">
        <v>234</v>
      </c>
      <c r="C59" s="1" t="s">
        <v>69</v>
      </c>
      <c r="D59" s="28"/>
      <c r="E59" s="11"/>
    </row>
    <row r="60" spans="1:7" x14ac:dyDescent="0.3">
      <c r="A60" s="1" t="s">
        <v>228</v>
      </c>
      <c r="B60" s="1" t="s">
        <v>235</v>
      </c>
      <c r="C60" s="1" t="s">
        <v>69</v>
      </c>
      <c r="D60" s="28"/>
      <c r="E60" s="11" t="s">
        <v>125</v>
      </c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198" spans="3:3" x14ac:dyDescent="0.3">
      <c r="C198" s="55" t="s">
        <v>30</v>
      </c>
    </row>
  </sheetData>
  <sheetProtection insertRows="0" deleteRows="0" selectLockedCells="1"/>
  <conditionalFormatting sqref="G39:G51">
    <cfRule type="containsText" dxfId="10" priority="16" operator="containsText" text="New Tag Required">
      <formula>NOT(ISERROR(SEARCH("New Tag Required",G39)))</formula>
    </cfRule>
  </conditionalFormatting>
  <conditionalFormatting sqref="D49:D97">
    <cfRule type="containsText" dxfId="9" priority="15" operator="containsText" text="Yes">
      <formula>NOT(ISERROR(SEARCH("Yes",D49)))</formula>
    </cfRule>
  </conditionalFormatting>
  <conditionalFormatting sqref="H198:H419 H39:H97">
    <cfRule type="containsText" dxfId="8" priority="14" operator="containsText" text="New Sign Required">
      <formula>NOT(ISERROR(SEARCH("New Sign Required",H39)))</formula>
    </cfRule>
  </conditionalFormatting>
  <conditionalFormatting sqref="G39:H97">
    <cfRule type="containsText" dxfId="7" priority="13" operator="containsText" text="Action Required">
      <formula>NOT(ISERROR(SEARCH("Action Required",G39)))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G5:G38 H39:H104857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F5:F9 G39:G1048576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61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C61:C197</xm:sqref>
        </x14:dataValidation>
        <x14:dataValidation type="list" allowBlank="1" showInputMessage="1" showErrorMessage="1">
          <x14:formula1>
            <xm:f>[1]Lookup!#REF!</xm:f>
          </x14:formula1>
          <xm:sqref>G39:H197</xm:sqref>
        </x14:dataValidation>
        <x14:dataValidation type="list" allowBlank="1" showInputMessage="1">
          <x14:formula1>
            <xm:f>Lookup!$E$1:$E$18</xm:f>
          </x14:formula1>
          <xm:sqref>E6:E60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x14ac:dyDescent="0.3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x14ac:dyDescent="0.3">
      <c r="A333" s="2" t="str">
        <f>([3]UKBuilding_List!A333)</f>
        <v>0518</v>
      </c>
      <c r="B333" s="3" t="str">
        <f>([3]UKBuilding_List!C333)</f>
        <v>BBSRB Generator Building</v>
      </c>
    </row>
    <row r="334" spans="1:2" x14ac:dyDescent="0.3">
      <c r="A334" s="2" t="str">
        <f>([3]UKBuilding_List!A334)</f>
        <v>0564</v>
      </c>
      <c r="B334" s="3" t="str">
        <f>([3]UKBuilding_List!C334)</f>
        <v>630 South Broadway</v>
      </c>
    </row>
    <row r="335" spans="1:2" x14ac:dyDescent="0.3">
      <c r="A335" s="2" t="str">
        <f>([3]UKBuilding_List!A335)</f>
        <v>0565</v>
      </c>
      <c r="B335" s="3" t="str">
        <f>([3]UKBuilding_List!C335)</f>
        <v>John T. Smith Hall</v>
      </c>
    </row>
    <row r="336" spans="1:2" x14ac:dyDescent="0.3">
      <c r="A336" s="2" t="str">
        <f>([3]UKBuilding_List!A336)</f>
        <v>0566</v>
      </c>
      <c r="B336" s="3" t="str">
        <f>([3]UKBuilding_List!C336)</f>
        <v>Dale E. Baldwin Hall</v>
      </c>
    </row>
    <row r="337" spans="1:2" x14ac:dyDescent="0.3">
      <c r="A337" s="2" t="str">
        <f>([3]UKBuilding_List!A337)</f>
        <v>0567</v>
      </c>
      <c r="B337" s="3" t="str">
        <f>([3]UKBuilding_List!C337)</f>
        <v>Margaret Ingels Hall</v>
      </c>
    </row>
    <row r="338" spans="1:2" x14ac:dyDescent="0.3">
      <c r="A338" s="2" t="str">
        <f>([3]UKBuilding_List!A338)</f>
        <v>0568</v>
      </c>
      <c r="B338" s="3" t="str">
        <f>([3]UKBuilding_List!C338)</f>
        <v>David P. Roselle Hall</v>
      </c>
    </row>
    <row r="339" spans="1:2" x14ac:dyDescent="0.3">
      <c r="A339" s="2" t="str">
        <f>([3]UKBuilding_List!A339)</f>
        <v>0571</v>
      </c>
      <c r="B339" s="3" t="str">
        <f>([3]UKBuilding_List!C339)</f>
        <v>Parking Structure #6</v>
      </c>
    </row>
    <row r="340" spans="1:2" x14ac:dyDescent="0.3">
      <c r="A340" s="2" t="str">
        <f>([3]UKBuilding_List!A340)</f>
        <v>0572</v>
      </c>
      <c r="B340" s="3" t="str">
        <f>([3]UKBuilding_List!C340)</f>
        <v>Parking Structure #7</v>
      </c>
    </row>
    <row r="341" spans="1:2" x14ac:dyDescent="0.3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3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3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3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3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3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3">
      <c r="A347" s="2" t="str">
        <f>([3]UKBuilding_List!A347)</f>
        <v>0602</v>
      </c>
      <c r="B347" s="3" t="str">
        <f>([3]UKBuilding_List!C347)</f>
        <v>Pavilion A</v>
      </c>
    </row>
    <row r="348" spans="1:2" x14ac:dyDescent="0.3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3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3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3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3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2015-03-23T19:50:12Z</dcterms:modified>
</cp:coreProperties>
</file>