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302_ArboretumVisitor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10" i="1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11" i="1"/>
  <c r="M12" i="1"/>
  <c r="M13" i="1"/>
  <c r="M14" i="1"/>
  <c r="M15" i="1"/>
  <c r="M16" i="1"/>
  <c r="M17" i="1"/>
  <c r="M18" i="1"/>
  <c r="M21" i="1"/>
  <c r="M22" i="1"/>
  <c r="M23" i="1"/>
  <c r="J6" i="1"/>
  <c r="J11" i="1"/>
  <c r="J12" i="1"/>
  <c r="J13" i="1"/>
  <c r="J14" i="1"/>
  <c r="J15" i="1"/>
  <c r="J16" i="1"/>
  <c r="J17" i="1"/>
  <c r="J18" i="1"/>
  <c r="J21" i="1"/>
  <c r="J22" i="1"/>
  <c r="J23" i="1"/>
  <c r="H26" i="1" l="1"/>
  <c r="G26" i="1"/>
  <c r="M26" i="1" l="1"/>
  <c r="K2" i="1" s="1"/>
  <c r="J2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<sst xmlns="http://schemas.openxmlformats.org/spreadsheetml/2006/main" count="165" uniqueCount="99">
  <si>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</si>
  <si>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</si>
  <si>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</si>
  <si>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</si>
  <si>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</si>
  <si>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</si>
  <si>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</si>
  <si>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</si>
  <si>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</si>
  <si>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</si>
  <si>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</si>
  <si>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</si>
  <si>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</si>
  <si>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</si>
  <si>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</si>
  <si>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</si>
  <si>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</si>
  <si>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</si>
  <si>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</si>
  <si>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</si>
  <si>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</si>
  <si>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</si>
  <si>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</si>
  <si>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</si>
  <si>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</si>
  <si>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</si>
  <si>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</si>
  <si>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</si>
  <si>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</si>
  <si>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</si>
  <si>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</si>
  <si>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</si>
  <si>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</si>
  <si>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</si>
  <si>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</si>
  <si>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</si>
  <si>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</si>
  <si>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</si>
  <si>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</si>
  <si>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</si>
  <si>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</si>
  <si>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</si>
  <si>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</si>
  <si>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</si>
  <si>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</si>
  <si>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</si>
  <si>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</si>
  <si>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</si>
  <si>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</si>
  <si>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</si>
  <si>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</si>
  <si>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</si>
  <si>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</si>
  <si>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</si>
  <si>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</si>
  <si>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</si>
  <si>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</si>
  <si>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</si>
  <si>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</si>
  <si>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</si>
  <si>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</si>
  <si>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</si>
  <si>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</si>
  <si>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</si>
  <si>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</si>
  <si>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</si>
  <si>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</si>
  <si>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</si>
  <si>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</si>
  <si>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</si>
  <si>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</si>
  <si>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</si>
  <si>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</si>
  <si>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0302</t>
  </si>
  <si>
    <t>01</t>
  </si>
  <si>
    <t>Overall SqFt.</t>
  </si>
  <si>
    <t>Exterior Space Added</t>
  </si>
  <si>
    <t>Square Ft. Change</t>
  </si>
  <si>
    <t xml:space="preserve">change because sq ft OL corrected to outide of exterior doors </t>
  </si>
  <si>
    <t>XA0100</t>
  </si>
  <si>
    <t>0100</t>
  </si>
  <si>
    <t>0103</t>
  </si>
  <si>
    <t>0105</t>
  </si>
  <si>
    <t>XA0101</t>
  </si>
  <si>
    <t>XA0102</t>
  </si>
  <si>
    <t>XA0103</t>
  </si>
  <si>
    <t>XA0104</t>
  </si>
  <si>
    <t>LX-0302-01-XA0100</t>
  </si>
  <si>
    <t>ARBORETUM VISITOR - Exterior XA0100</t>
  </si>
  <si>
    <t>LX-0302-01-XA0101</t>
  </si>
  <si>
    <t>ARBORETUM VISITOR - Exterior XA0101</t>
  </si>
  <si>
    <t>LX-0302-01-XA0102</t>
  </si>
  <si>
    <t>ARBORETUM VISITOR - Exterior XA0102</t>
  </si>
  <si>
    <t>LX-0302-01-XA0103</t>
  </si>
  <si>
    <t>ARBORETUM VISITOR - Exterior XA0103</t>
  </si>
  <si>
    <t>LX-0302-01-XA0104</t>
  </si>
  <si>
    <t>ARBORETUM VISITOR - Exterior XA0104</t>
  </si>
  <si>
    <t>add</t>
  </si>
  <si>
    <t>Gross for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</si>
</sst>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D18" sqref="D1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73</v>
      </c>
      <c r="C1" s="71"/>
      <c r="F1" s="18" t="s">
        <v>10</v>
      </c>
      <c r="G1" s="54">
        <v>42159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Dorotha Smith Oatts Visitor Center</v>
      </c>
      <c r="C2" s="72"/>
      <c r="F2" s="24" t="s">
        <v>12</v>
      </c>
      <c r="G2" s="61" t="s">
        <v>62</v>
      </c>
      <c r="J2" s="15">
        <f>G26-J26</f>
        <v>0</v>
      </c>
      <c r="K2" s="15">
        <f>H26-M26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/>
      <c r="B6" s="28" t="s">
        <v>74</v>
      </c>
      <c r="C6" s="11" t="s">
        <v>98</v>
      </c>
      <c r="D6" s="17" t="s">
        <v>5</v>
      </c>
      <c r="E6" s="70">
        <v>3474</v>
      </c>
      <c r="F6" s="70">
        <v>4667</v>
      </c>
      <c r="G6" s="34" t="s">
        <v>13</v>
      </c>
      <c r="H6" s="17" t="s">
        <v>13</v>
      </c>
      <c r="I6" s="11" t="s">
        <v>75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43.2" x14ac:dyDescent="0.3">
      <c r="A7" s="33" t="s">
        <v>80</v>
      </c>
      <c r="B7" s="28" t="s">
        <v>74</v>
      </c>
      <c r="C7" s="11" t="s">
        <v>77</v>
      </c>
      <c r="D7" s="17" t="s">
        <v>5</v>
      </c>
      <c r="E7" s="70">
        <v>1638</v>
      </c>
      <c r="F7" s="70">
        <v>1642</v>
      </c>
      <c r="G7" s="34" t="s">
        <v>13</v>
      </c>
      <c r="H7" s="17" t="s">
        <v>13</v>
      </c>
      <c r="I7" s="11" t="s">
        <v>78</v>
      </c>
      <c r="J7" s="10"/>
      <c r="K7" s="35"/>
      <c r="L7" s="10"/>
      <c r="M7" s="10"/>
      <c r="N7" s="35"/>
      <c r="O7" s="10"/>
    </row>
    <row r="8" spans="1:16" ht="43.2" x14ac:dyDescent="0.3">
      <c r="A8" s="33" t="s">
        <v>81</v>
      </c>
      <c r="B8" s="28" t="s">
        <v>74</v>
      </c>
      <c r="C8" s="11" t="s">
        <v>77</v>
      </c>
      <c r="D8" s="17" t="s">
        <v>5</v>
      </c>
      <c r="E8" s="70">
        <v>164</v>
      </c>
      <c r="F8" s="70">
        <v>165</v>
      </c>
      <c r="G8" s="34" t="s">
        <v>13</v>
      </c>
      <c r="H8" s="17" t="s">
        <v>13</v>
      </c>
      <c r="I8" s="11" t="s">
        <v>78</v>
      </c>
      <c r="J8" s="10"/>
      <c r="K8" s="35"/>
      <c r="L8" s="10"/>
      <c r="M8" s="10"/>
      <c r="N8" s="35"/>
      <c r="O8" s="10"/>
    </row>
    <row r="9" spans="1:16" ht="43.2" x14ac:dyDescent="0.3">
      <c r="A9" s="33" t="s">
        <v>82</v>
      </c>
      <c r="B9" s="28" t="s">
        <v>74</v>
      </c>
      <c r="C9" s="11" t="s">
        <v>77</v>
      </c>
      <c r="D9" s="17" t="s">
        <v>5</v>
      </c>
      <c r="E9" s="70">
        <v>196</v>
      </c>
      <c r="F9" s="70">
        <v>197</v>
      </c>
      <c r="G9" s="34" t="s">
        <v>13</v>
      </c>
      <c r="H9" s="17" t="s">
        <v>13</v>
      </c>
      <c r="I9" s="11" t="s">
        <v>78</v>
      </c>
      <c r="J9" s="10"/>
      <c r="K9" s="35"/>
      <c r="L9" s="10"/>
      <c r="M9" s="10"/>
      <c r="N9" s="35"/>
      <c r="O9" s="10"/>
    </row>
    <row r="10" spans="1:16" x14ac:dyDescent="0.3">
      <c r="A10" s="33" t="s">
        <v>79</v>
      </c>
      <c r="B10" s="28" t="s">
        <v>74</v>
      </c>
      <c r="C10" s="11" t="s">
        <v>52</v>
      </c>
      <c r="D10" s="17" t="s">
        <v>5</v>
      </c>
      <c r="E10" s="37">
        <v>0</v>
      </c>
      <c r="F10" s="37">
        <v>37</v>
      </c>
      <c r="G10" s="34" t="s">
        <v>13</v>
      </c>
      <c r="H10" s="17" t="s">
        <v>13</v>
      </c>
      <c r="I10" s="11" t="s">
        <v>76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/>
      <c r="N10" s="35"/>
      <c r="O10" s="10"/>
    </row>
    <row r="11" spans="1:16" x14ac:dyDescent="0.3">
      <c r="A11" s="33" t="s">
        <v>83</v>
      </c>
      <c r="B11" s="28" t="s">
        <v>74</v>
      </c>
      <c r="C11" s="11" t="s">
        <v>52</v>
      </c>
      <c r="D11" s="17" t="s">
        <v>5</v>
      </c>
      <c r="E11" s="34">
        <v>0</v>
      </c>
      <c r="F11" s="34">
        <v>135</v>
      </c>
      <c r="G11" s="34" t="s">
        <v>13</v>
      </c>
      <c r="H11" s="17" t="s">
        <v>13</v>
      </c>
      <c r="I11" s="11" t="s">
        <v>76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x14ac:dyDescent="0.3">
      <c r="A12" s="33" t="s">
        <v>84</v>
      </c>
      <c r="B12" s="28" t="s">
        <v>74</v>
      </c>
      <c r="C12" s="11" t="s">
        <v>52</v>
      </c>
      <c r="D12" s="17" t="s">
        <v>5</v>
      </c>
      <c r="E12" s="34">
        <v>0</v>
      </c>
      <c r="F12" s="34">
        <v>361</v>
      </c>
      <c r="G12" s="34" t="s">
        <v>13</v>
      </c>
      <c r="H12" s="17" t="s">
        <v>13</v>
      </c>
      <c r="I12" s="11" t="s">
        <v>76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x14ac:dyDescent="0.3">
      <c r="A13" s="33" t="s">
        <v>85</v>
      </c>
      <c r="B13" s="28" t="s">
        <v>74</v>
      </c>
      <c r="C13" s="11" t="s">
        <v>52</v>
      </c>
      <c r="D13" s="17" t="s">
        <v>5</v>
      </c>
      <c r="E13" s="34">
        <v>0</v>
      </c>
      <c r="F13" s="34">
        <v>195</v>
      </c>
      <c r="G13" s="34" t="s">
        <v>13</v>
      </c>
      <c r="H13" s="17" t="s">
        <v>13</v>
      </c>
      <c r="I13" s="11" t="s">
        <v>76</v>
      </c>
      <c r="J13" s="10" t="str">
        <f>IF(G13="No Change","N/A",IF(G13="New Tag Required",Lookup!F:F,IF(G13="Remove Old Tag",Lookup!F:F,IF(G13="N/A","N/A",""))))</f>
        <v>N/A</v>
      </c>
      <c r="K13" s="35"/>
      <c r="L13" s="10"/>
      <c r="M13" s="10" t="str">
        <f>IF(H13="No Change","N/A",IF(H13="New Tag Required",Lookup!F:F,IF(H13="Remove Old Sign",Lookup!F:F,IF(H13="N/A","N/A",""))))</f>
        <v>N/A</v>
      </c>
      <c r="N13" s="35"/>
      <c r="O13" s="10"/>
    </row>
    <row r="14" spans="1:16" x14ac:dyDescent="0.3">
      <c r="A14" s="33" t="s">
        <v>86</v>
      </c>
      <c r="B14" s="28" t="s">
        <v>74</v>
      </c>
      <c r="C14" s="11" t="s">
        <v>52</v>
      </c>
      <c r="D14" s="17" t="s">
        <v>5</v>
      </c>
      <c r="E14" s="34">
        <v>0</v>
      </c>
      <c r="F14" s="34">
        <v>361</v>
      </c>
      <c r="G14" s="34" t="s">
        <v>13</v>
      </c>
      <c r="H14" s="17" t="s">
        <v>13</v>
      </c>
      <c r="I14" s="11" t="s">
        <v>76</v>
      </c>
      <c r="J14" s="10" t="str">
        <f>IF(G14="No Change","N/A",IF(G14="New Tag Required",Lookup!F:F,IF(G14="Remove Old Tag",Lookup!F:F,IF(G14="N/A","N/A",""))))</f>
        <v>N/A</v>
      </c>
      <c r="K14" s="35"/>
      <c r="L14" s="10"/>
      <c r="M14" s="10" t="str">
        <f>IF(H14="No Change","N/A",IF(H14="New Tag Required",Lookup!F:F,IF(H14="Remove Old Sign",Lookup!F:F,IF(H14="N/A","N/A",""))))</f>
        <v>N/A</v>
      </c>
      <c r="N14" s="35"/>
      <c r="O14" s="10"/>
    </row>
    <row r="15" spans="1:16" x14ac:dyDescent="0.3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x14ac:dyDescent="0.3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/>
      <c r="K19" s="40"/>
      <c r="M19" s="10"/>
      <c r="N19" s="40"/>
    </row>
    <row r="20" spans="1:14" x14ac:dyDescent="0.3">
      <c r="A20" s="36"/>
      <c r="C20" s="11"/>
      <c r="E20" s="34"/>
      <c r="F20" s="34"/>
      <c r="G20" s="34"/>
      <c r="J20" s="10"/>
      <c r="K20" s="40"/>
      <c r="M20" s="10"/>
      <c r="N20" s="40"/>
    </row>
    <row r="21" spans="1:14" x14ac:dyDescent="0.3">
      <c r="A21" s="36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0"/>
      <c r="M21" s="10" t="str">
        <f>IF(H21="No Change","N/A",IF(H21="New Tag Required",Lookup!F:F,IF(H21="Remove Old Sign",Lookup!F:F,IF(H21="N/A","N/A",""))))</f>
        <v/>
      </c>
      <c r="N21" s="40"/>
    </row>
    <row r="22" spans="1:14" x14ac:dyDescent="0.3">
      <c r="A22" s="36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x14ac:dyDescent="0.3">
      <c r="A23" s="36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4" ht="15" thickBot="1" x14ac:dyDescent="0.35">
      <c r="A24" s="36"/>
      <c r="C24" s="11"/>
      <c r="E24" s="34"/>
      <c r="F24" s="34"/>
      <c r="G24" s="34"/>
      <c r="K24" s="40"/>
      <c r="N24" s="40"/>
    </row>
    <row r="25" spans="1:14" ht="43.2" x14ac:dyDescent="0.3">
      <c r="A25" s="36"/>
      <c r="C25" s="11"/>
      <c r="E25" s="34"/>
      <c r="F25" s="34"/>
      <c r="G25" s="41" t="s">
        <v>47</v>
      </c>
      <c r="H25" s="42" t="s">
        <v>48</v>
      </c>
      <c r="J25" s="43" t="s">
        <v>42</v>
      </c>
      <c r="K25" s="10"/>
      <c r="L25" s="10"/>
      <c r="M25" s="43" t="s">
        <v>43</v>
      </c>
    </row>
    <row r="26" spans="1:14" ht="15" thickBot="1" x14ac:dyDescent="0.35">
      <c r="A26" s="36"/>
      <c r="C26" s="11"/>
      <c r="E26" s="34"/>
      <c r="F26" s="34"/>
      <c r="G26" s="14">
        <f>COUNTIF(G6:G25,"New Tag Required")</f>
        <v>0</v>
      </c>
      <c r="H26" s="13">
        <f>COUNTIF(H6:H25,"New Sign Required")</f>
        <v>0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36"/>
      <c r="C30" s="11"/>
      <c r="E30" s="34"/>
      <c r="F30" s="34"/>
      <c r="G30" s="34"/>
    </row>
    <row r="31" spans="1:14" x14ac:dyDescent="0.3">
      <c r="A31" s="36"/>
      <c r="C31" s="11"/>
      <c r="E31" s="34"/>
      <c r="F31" s="34"/>
      <c r="G31" s="34"/>
    </row>
    <row r="32" spans="1:14" x14ac:dyDescent="0.3">
      <c r="A32" s="36"/>
      <c r="C32" s="11"/>
      <c r="E32" s="34"/>
      <c r="F32" s="34"/>
      <c r="G32" s="34"/>
    </row>
    <row r="33" spans="1:7" x14ac:dyDescent="0.3">
      <c r="A33" s="36"/>
      <c r="C33" s="11"/>
      <c r="E33" s="34"/>
      <c r="F33" s="34"/>
      <c r="G33" s="34"/>
    </row>
    <row r="34" spans="1:7" x14ac:dyDescent="0.3">
      <c r="A34" s="44"/>
      <c r="C34" s="11"/>
      <c r="E34" s="34"/>
      <c r="F34" s="45"/>
      <c r="G34" s="34"/>
    </row>
    <row r="35" spans="1:7" x14ac:dyDescent="0.3">
      <c r="A35" s="44"/>
      <c r="C35" s="11"/>
      <c r="E35" s="34"/>
      <c r="F35" s="45"/>
      <c r="G35" s="34"/>
    </row>
    <row r="36" spans="1:7" x14ac:dyDescent="0.3">
      <c r="A36" s="44"/>
      <c r="C36" s="11"/>
      <c r="E36" s="34"/>
      <c r="F36" s="46"/>
      <c r="G36" s="34"/>
    </row>
    <row r="37" spans="1:7" x14ac:dyDescent="0.3">
      <c r="A37" s="36"/>
      <c r="C37" s="11"/>
      <c r="E37" s="34"/>
      <c r="F37" s="45"/>
      <c r="G37" s="34"/>
    </row>
    <row r="38" spans="1:7" x14ac:dyDescent="0.3">
      <c r="A38" s="36"/>
      <c r="C38" s="11"/>
      <c r="E38" s="34"/>
      <c r="F38" s="45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48"/>
      <c r="C43" s="11"/>
      <c r="E43" s="34"/>
      <c r="F43" s="39"/>
      <c r="G43" s="34"/>
    </row>
    <row r="44" spans="1:7" x14ac:dyDescent="0.3">
      <c r="A44" s="47"/>
      <c r="C44" s="11"/>
      <c r="E44" s="34"/>
      <c r="F44" s="34"/>
      <c r="G44" s="34"/>
    </row>
    <row r="45" spans="1:7" x14ac:dyDescent="0.3">
      <c r="A45" s="47"/>
      <c r="C45" s="11"/>
      <c r="E45" s="34"/>
      <c r="F45" s="34"/>
      <c r="G45" s="34"/>
    </row>
    <row r="46" spans="1:7" x14ac:dyDescent="0.3">
      <c r="A46" s="36"/>
      <c r="C46" s="11"/>
      <c r="E46" s="34"/>
      <c r="F46" s="34"/>
      <c r="G46" s="34"/>
    </row>
    <row r="47" spans="1:7" x14ac:dyDescent="0.3">
      <c r="A47" s="36"/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192" spans="3:3" x14ac:dyDescent="0.3">
      <c r="C19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1:G45 G11:G24">
    <cfRule type="containsText" dxfId="49" priority="134" operator="containsText" text="New Tag Required">
      <formula>NOT(ISERROR(SEARCH("New Tag Required",G11)))</formula>
    </cfRule>
  </conditionalFormatting>
  <conditionalFormatting sqref="D11:D91">
    <cfRule type="containsText" dxfId="48" priority="133" operator="containsText" text="Yes">
      <formula>NOT(ISERROR(SEARCH("Yes",D11)))</formula>
    </cfRule>
  </conditionalFormatting>
  <conditionalFormatting sqref="H31:H91 H192:H413 H11:H24">
    <cfRule type="containsText" dxfId="47" priority="121" operator="containsText" text="New Sign Required">
      <formula>NOT(ISERROR(SEARCH("New Sign Required",H11)))</formula>
    </cfRule>
  </conditionalFormatting>
  <conditionalFormatting sqref="G31:G91 G11:H24">
    <cfRule type="containsText" dxfId="46" priority="120" operator="containsText" text="Action Required">
      <formula>NOT(ISERROR(SEARCH("Action Required",G11)))</formula>
    </cfRule>
  </conditionalFormatting>
  <conditionalFormatting sqref="H31:H91">
    <cfRule type="containsText" dxfId="45" priority="119" operator="containsText" text="Action Required">
      <formula>NOT(ISERROR(SEARCH("Action Required",H31)))</formula>
    </cfRule>
  </conditionalFormatting>
  <conditionalFormatting sqref="G27:G30">
    <cfRule type="containsText" dxfId="44" priority="61" operator="containsText" text="New Tag Required">
      <formula>NOT(ISERROR(SEARCH("New Tag Required",G27)))</formula>
    </cfRule>
  </conditionalFormatting>
  <conditionalFormatting sqref="H27:H30">
    <cfRule type="containsText" dxfId="43" priority="59" operator="containsText" text="New Sign Required">
      <formula>NOT(ISERROR(SEARCH("New Sign Required",H27)))</formula>
    </cfRule>
  </conditionalFormatting>
  <conditionalFormatting sqref="G27:G30">
    <cfRule type="containsText" dxfId="42" priority="58" operator="containsText" text="Action Required">
      <formula>NOT(ISERROR(SEARCH("Action Required",G27)))</formula>
    </cfRule>
  </conditionalFormatting>
  <conditionalFormatting sqref="H27:H30">
    <cfRule type="containsText" dxfId="41" priority="57" operator="containsText" text="Action Required">
      <formula>NOT(ISERROR(SEARCH("Action Required",H27)))</formula>
    </cfRule>
  </conditionalFormatting>
  <conditionalFormatting sqref="D92:D191">
    <cfRule type="containsText" dxfId="40" priority="53" operator="containsText" text="Yes">
      <formula>NOT(ISERROR(SEARCH("Yes",D92)))</formula>
    </cfRule>
  </conditionalFormatting>
  <conditionalFormatting sqref="H92:H191">
    <cfRule type="containsText" dxfId="39" priority="52" operator="containsText" text="New Sign Required">
      <formula>NOT(ISERROR(SEARCH("New Sign Required",H92)))</formula>
    </cfRule>
  </conditionalFormatting>
  <conditionalFormatting sqref="G92:G191">
    <cfRule type="containsText" dxfId="38" priority="51" operator="containsText" text="Action Required">
      <formula>NOT(ISERROR(SEARCH("Action Required",G92)))</formula>
    </cfRule>
  </conditionalFormatting>
  <conditionalFormatting sqref="H92:H191">
    <cfRule type="containsText" dxfId="37" priority="50" operator="containsText" text="Action Required">
      <formula>NOT(ISERROR(SEARCH("Action Required",H92)))</formula>
    </cfRule>
  </conditionalFormatting>
  <conditionalFormatting sqref="D6:D9">
    <cfRule type="containsText" dxfId="36" priority="47" operator="containsText" text="Yes">
      <formula>NOT(ISERROR(SEARCH("Yes",D6)))</formula>
    </cfRule>
  </conditionalFormatting>
  <conditionalFormatting sqref="J2:N2">
    <cfRule type="cellIs" dxfId="35" priority="27" operator="notEqual">
      <formula>0</formula>
    </cfRule>
  </conditionalFormatting>
  <conditionalFormatting sqref="J6:J23">
    <cfRule type="cellIs" dxfId="34" priority="26" operator="equal">
      <formula>0</formula>
    </cfRule>
  </conditionalFormatting>
  <conditionalFormatting sqref="M6:M23">
    <cfRule type="cellIs" dxfId="33" priority="25" operator="equal">
      <formula>0</formula>
    </cfRule>
  </conditionalFormatting>
  <conditionalFormatting sqref="M6:M23 J6:J23">
    <cfRule type="cellIs" dxfId="32" priority="22" operator="equal">
      <formula>"In Progress"</formula>
    </cfRule>
    <cfRule type="cellIs" dxfId="31" priority="23" operator="equal">
      <formula>"Log Issues"</formula>
    </cfRule>
    <cfRule type="cellIs" dxfId="30" priority="24" operator="equal">
      <formula>"N/A"</formula>
    </cfRule>
  </conditionalFormatting>
  <conditionalFormatting sqref="K6:L15">
    <cfRule type="expression" dxfId="29" priority="21">
      <formula>$J6="Log Issues"</formula>
    </cfRule>
  </conditionalFormatting>
  <conditionalFormatting sqref="N6:N15">
    <cfRule type="expression" dxfId="28" priority="20">
      <formula>$M6="Log Issues"</formula>
    </cfRule>
  </conditionalFormatting>
  <conditionalFormatting sqref="G6:G9">
    <cfRule type="containsText" dxfId="27" priority="19" operator="containsText" text="New Tag Required">
      <formula>NOT(ISERROR(SEARCH("New Tag Required",G6)))</formula>
    </cfRule>
  </conditionalFormatting>
  <conditionalFormatting sqref="H6:H9">
    <cfRule type="containsText" dxfId="26" priority="18" operator="containsText" text="New Sign Required">
      <formula>NOT(ISERROR(SEARCH("New Sign Required",H6)))</formula>
    </cfRule>
  </conditionalFormatting>
  <conditionalFormatting sqref="G6:G9">
    <cfRule type="containsText" dxfId="25" priority="17" operator="containsText" text="Action Required">
      <formula>NOT(ISERROR(SEARCH("Action Required",G6)))</formula>
    </cfRule>
  </conditionalFormatting>
  <conditionalFormatting sqref="H6:H9">
    <cfRule type="containsText" dxfId="24" priority="16" operator="containsText" text="Action Required">
      <formula>NOT(ISERROR(SEARCH("Action Required",H6)))</formula>
    </cfRule>
  </conditionalFormatting>
  <conditionalFormatting sqref="H1:H9 H11:H1048576">
    <cfRule type="containsText" dxfId="23" priority="14" operator="containsText" text="Remove Old Sign">
      <formula>NOT(ISERROR(SEARCH("Remove Old Sign",H1)))</formula>
    </cfRule>
    <cfRule type="containsText" dxfId="22" priority="15" operator="containsText" text="Move Sign to New Location">
      <formula>NOT(ISERROR(SEARCH("Move Sign to New Location",H1)))</formula>
    </cfRule>
  </conditionalFormatting>
  <conditionalFormatting sqref="G3:G9 G11:G1048576">
    <cfRule type="containsText" dxfId="21" priority="13" operator="containsText" text="Remove Old Tag">
      <formula>NOT(ISERROR(SEARCH("Remove Old Tag",G3)))</formula>
    </cfRule>
  </conditionalFormatting>
  <conditionalFormatting sqref="G1:G2">
    <cfRule type="containsText" dxfId="20" priority="9" operator="containsText" text="Remove Old Tag">
      <formula>NOT(ISERROR(SEARCH("Remove Old Tag",G1)))</formula>
    </cfRule>
  </conditionalFormatting>
  <conditionalFormatting sqref="D10">
    <cfRule type="containsText" dxfId="19" priority="8" operator="containsText" text="Yes">
      <formula>NOT(ISERROR(SEARCH("Yes",D10)))</formula>
    </cfRule>
  </conditionalFormatting>
  <conditionalFormatting sqref="G10">
    <cfRule type="containsText" dxfId="18" priority="7" operator="containsText" text="New Tag Required">
      <formula>NOT(ISERROR(SEARCH("New Tag Required",G10)))</formula>
    </cfRule>
  </conditionalFormatting>
  <conditionalFormatting sqref="H10">
    <cfRule type="containsText" dxfId="17" priority="6" operator="containsText" text="New Sign Required">
      <formula>NOT(ISERROR(SEARCH("New Sign Required",H10)))</formula>
    </cfRule>
  </conditionalFormatting>
  <conditionalFormatting sqref="G10">
    <cfRule type="containsText" dxfId="16" priority="5" operator="containsText" text="Action Required">
      <formula>NOT(ISERROR(SEARCH("Action Required",G10)))</formula>
    </cfRule>
  </conditionalFormatting>
  <conditionalFormatting sqref="H10">
    <cfRule type="containsText" dxfId="15" priority="4" operator="containsText" text="Action Required">
      <formula>NOT(ISERROR(SEARCH("Action Required",H10)))</formula>
    </cfRule>
  </conditionalFormatting>
  <conditionalFormatting sqref="H10">
    <cfRule type="containsText" dxfId="14" priority="2" operator="containsText" text="Remove Old Sign">
      <formula>NOT(ISERROR(SEARCH("Remove Old Sign",H10)))</formula>
    </cfRule>
    <cfRule type="containsText" dxfId="13" priority="3" operator="containsText" text="Move Sign to New Location">
      <formula>NOT(ISERROR(SEARCH("Move Sign to New Location",H10)))</formula>
    </cfRule>
  </conditionalFormatting>
  <conditionalFormatting sqref="G10">
    <cfRule type="containsText" dxfId="12" priority="1" operator="containsText" text="Remove Old Tag">
      <formula>NOT(ISERROR(SEARCH("Remove Old Tag",G10)))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6:D6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C6:C191</xm:sqref>
        </x14:dataValidation>
        <x14:dataValidation type="list" allowBlank="1" showInputMessage="1" showErrorMessage="1">
          <x14:formula1>
            <xm:f>Lookup!$A$1:$A$8</xm:f>
          </x14:formula1>
          <xm:sqref>G6:G23</xm:sqref>
        </x14:dataValidation>
        <x14:dataValidation type="list" allowBlank="1" showInputMessage="1" showErrorMessage="1">
          <x14:formula1>
            <xm:f>Lookup!$D$1:$D$10</xm:f>
          </x14:formula1>
          <xm:sqref>H6:H23</xm:sqref>
        </x14:dataValidation>
        <x14:dataValidation type="list" allowBlank="1" showInputMessage="1" showErrorMessage="1">
          <x14:formula1>
            <xm:f>Lookup!$F$1:$F$7</xm:f>
          </x14:formula1>
          <xm:sqref>J6:J23</xm:sqref>
        </x14:dataValidation>
        <x14:dataValidation type="list" allowBlank="1" showInputMessage="1" showErrorMessage="1">
          <x14:formula1>
            <xm:f>Lookup!$F$1:$F$8</xm:f>
          </x14:formula1>
          <xm:sqref>M6:M23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7" sqref="C1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0302</v>
      </c>
      <c r="C1" s="53"/>
      <c r="D1" s="18" t="s">
        <v>10</v>
      </c>
      <c r="E1" s="54">
        <f>'KD Changes'!G1</f>
        <v>42159</v>
      </c>
    </row>
    <row r="2" spans="1:10" x14ac:dyDescent="0.3">
      <c r="A2" s="57" t="s">
        <v>8</v>
      </c>
      <c r="B2" s="58" t="str">
        <f>VLOOKUP(B1,[1]BuildingList!A:B,2,FALSE)</f>
        <v>Dorotha Oatts Smith Visitor Center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87</v>
      </c>
      <c r="B6" s="1" t="s">
        <v>88</v>
      </c>
      <c r="C6" s="55" t="s">
        <v>97</v>
      </c>
      <c r="D6" s="37">
        <v>37</v>
      </c>
      <c r="G6" s="32"/>
      <c r="H6" s="32"/>
      <c r="I6" s="55"/>
      <c r="J6" s="55"/>
    </row>
    <row r="7" spans="1:10" x14ac:dyDescent="0.3">
      <c r="A7" s="1" t="s">
        <v>89</v>
      </c>
      <c r="B7" s="1" t="s">
        <v>90</v>
      </c>
      <c r="C7" s="55" t="s">
        <v>97</v>
      </c>
      <c r="D7" s="34">
        <v>135</v>
      </c>
      <c r="G7" s="32"/>
      <c r="H7" s="32"/>
      <c r="I7" s="55"/>
      <c r="J7" s="55"/>
    </row>
    <row r="8" spans="1:10" ht="15" customHeight="1" x14ac:dyDescent="0.3">
      <c r="A8" s="1" t="s">
        <v>91</v>
      </c>
      <c r="B8" s="1" t="s">
        <v>92</v>
      </c>
      <c r="C8" s="55" t="s">
        <v>97</v>
      </c>
      <c r="D8" s="34">
        <v>361</v>
      </c>
      <c r="G8" s="32"/>
      <c r="H8" s="32"/>
      <c r="I8" s="55"/>
      <c r="J8" s="55"/>
    </row>
    <row r="9" spans="1:10" x14ac:dyDescent="0.3">
      <c r="A9" s="1" t="s">
        <v>93</v>
      </c>
      <c r="B9" s="1" t="s">
        <v>94</v>
      </c>
      <c r="C9" s="55" t="s">
        <v>97</v>
      </c>
      <c r="D9" s="34">
        <v>195</v>
      </c>
      <c r="G9" s="32"/>
      <c r="H9" s="32"/>
      <c r="I9" s="55"/>
      <c r="J9" s="55"/>
    </row>
    <row r="10" spans="1:10" x14ac:dyDescent="0.3">
      <c r="A10" s="1" t="s">
        <v>95</v>
      </c>
      <c r="B10" s="1" t="s">
        <v>96</v>
      </c>
      <c r="C10" s="55" t="s">
        <v>97</v>
      </c>
      <c r="D10" s="34">
        <v>361</v>
      </c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2015-06-11T18:38:07Z</dcterms:modified>
</cp:coreProperties>
</file>