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9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Changes'!$A$1:$I$32</definedName>
    <definedName name="_xlnm.Print_Area" localSheetId="1">'SAP Changes'!$A$1:$F$9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18" i="1" l="1"/>
  <c r="J18" i="1"/>
  <c r="J7" i="1" l="1"/>
  <c r="M7" i="1"/>
  <c r="J8" i="1"/>
  <c r="M8" i="1"/>
  <c r="J9" i="1"/>
  <c r="M9" i="1"/>
  <c r="J10" i="1"/>
  <c r="M10" i="1"/>
  <c r="J11" i="1"/>
  <c r="M11" i="1"/>
  <c r="J13" i="1"/>
  <c r="M13" i="1"/>
  <c r="J14" i="1"/>
  <c r="M14" i="1"/>
  <c r="J15" i="1"/>
  <c r="M15" i="1"/>
  <c r="J16" i="1"/>
  <c r="M16" i="1"/>
  <c r="J17" i="1"/>
  <c r="M17" i="1"/>
  <c r="J20" i="1"/>
  <c r="M20" i="1"/>
  <c r="M21" i="1"/>
  <c r="J22" i="1"/>
  <c r="M22" i="1"/>
  <c r="J23" i="1"/>
  <c r="M23" i="1"/>
  <c r="J24" i="1"/>
  <c r="M24" i="1"/>
  <c r="J25" i="1"/>
  <c r="M25" i="1"/>
  <c r="J26" i="1"/>
  <c r="M26" i="1"/>
  <c r="J28" i="1"/>
  <c r="M28" i="1"/>
  <c r="J29" i="1"/>
  <c r="M29" i="1"/>
  <c r="J30" i="1"/>
  <c r="M30" i="1"/>
  <c r="J31" i="1"/>
  <c r="M31" i="1"/>
  <c r="J32" i="1"/>
  <c r="M32" i="1"/>
  <c r="J33" i="1"/>
  <c r="M33" i="1"/>
  <c r="J34" i="1"/>
  <c r="M34" i="1"/>
  <c r="J35" i="1"/>
  <c r="M35" i="1"/>
  <c r="J36" i="1"/>
  <c r="M36" i="1"/>
  <c r="J37" i="1"/>
  <c r="M37" i="1"/>
  <c r="E2" i="4" l="1"/>
  <c r="E1" i="4"/>
  <c r="B1" i="4"/>
  <c r="B2" i="4" l="1"/>
  <c r="H58" i="1" l="1"/>
  <c r="G58" i="1"/>
  <c r="M58" i="1" l="1"/>
  <c r="K2" i="1" s="1"/>
  <c r="J5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<sst xmlns="http://schemas.openxmlformats.org/spreadsheetml/2006/main" count="465" uniqueCount="189">
  <si>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</si>
  <si>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</si>
  <si>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</si>
  <si>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</si>
  <si>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</si>
  <si>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</si>
  <si>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</si>
  <si>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</si>
  <si>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</si>
  <si>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</si>
  <si>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</si>
  <si>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</si>
  <si>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</si>
  <si>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</si>
  <si>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</si>
  <si>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</si>
  <si>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</si>
  <si>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</si>
  <si>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</si>
  <si>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</si>
  <si>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</si>
  <si>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</si>
  <si>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</si>
  <si>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</si>
  <si>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</si>
  <si>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</si>
  <si>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</si>
  <si>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</si>
  <si>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</si>
  <si>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</si>
  <si>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</si>
  <si>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</si>
  <si>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</si>
  <si>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</si>
  <si>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</si>
  <si>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</si>
  <si>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</si>
  <si>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</si>
  <si>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</si>
  <si>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</si>
  <si>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</si>
  <si>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</si>
  <si>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</si>
  <si>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</si>
  <si>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</si>
  <si>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</si>
  <si>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</si>
  <si>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</si>
  <si>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</si>
  <si>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</si>
  <si>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</si>
  <si>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</si>
  <si>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</si>
  <si>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</si>
  <si>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</si>
  <si>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</si>
  <si>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</si>
  <si>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</si>
  <si>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</si>
  <si>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</si>
  <si>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</si>
  <si>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</si>
  <si>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</si>
  <si>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</si>
  <si>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</si>
  <si>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</si>
  <si>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</si>
  <si>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</si>
  <si>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</si>
  <si>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</si>
  <si>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</si>
  <si>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</si>
  <si>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</si>
  <si>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</t>
  </si>
  <si>
    <t>0298</t>
  </si>
  <si>
    <t>EL-1</t>
  </si>
  <si>
    <t>EL-2</t>
  </si>
  <si>
    <t>EL-3</t>
  </si>
  <si>
    <t>EL-4</t>
  </si>
  <si>
    <t>EL-5</t>
  </si>
  <si>
    <t>M000C</t>
  </si>
  <si>
    <t>M0001SW</t>
  </si>
  <si>
    <t>M0064</t>
  </si>
  <si>
    <t>M0066</t>
  </si>
  <si>
    <t>M0070</t>
  </si>
  <si>
    <t>M0072A</t>
  </si>
  <si>
    <t>M0072B</t>
  </si>
  <si>
    <t>M0072C</t>
  </si>
  <si>
    <t>M0072D</t>
  </si>
  <si>
    <t>M0072E</t>
  </si>
  <si>
    <t>M0072H</t>
  </si>
  <si>
    <t>M0072J</t>
  </si>
  <si>
    <t>M0072K</t>
  </si>
  <si>
    <t>M0072L</t>
  </si>
  <si>
    <t>M0072M</t>
  </si>
  <si>
    <t>M0072N</t>
  </si>
  <si>
    <t>M0072P</t>
  </si>
  <si>
    <t>M0072Q</t>
  </si>
  <si>
    <t>M0072R</t>
  </si>
  <si>
    <t>M0072S</t>
  </si>
  <si>
    <t>M0072T</t>
  </si>
  <si>
    <t>Original M0072A was divided into 3 rooms (M77, M79, M81).</t>
  </si>
  <si>
    <t>M0072F</t>
  </si>
  <si>
    <t>M0073</t>
  </si>
  <si>
    <t>M0076</t>
  </si>
  <si>
    <t>Room number M0072 is now a corridor.</t>
  </si>
  <si>
    <t>M0077</t>
  </si>
  <si>
    <t>M0079</t>
  </si>
  <si>
    <t>M0081</t>
  </si>
  <si>
    <t>M0083</t>
  </si>
  <si>
    <t>M0085</t>
  </si>
  <si>
    <t>M0087</t>
  </si>
  <si>
    <t>Original room M0072G removed- M0072G is now a corridor</t>
  </si>
  <si>
    <t>MS135A</t>
  </si>
  <si>
    <t>01</t>
  </si>
  <si>
    <t>ST-E</t>
  </si>
  <si>
    <t>ST-E removed and infilled</t>
  </si>
  <si>
    <t>ST-D</t>
  </si>
  <si>
    <t>GSF</t>
  </si>
  <si>
    <t>Sq ft correction of a region with column - may be source of error</t>
  </si>
  <si>
    <t>MA0027</t>
  </si>
  <si>
    <t>MA0025A</t>
  </si>
  <si>
    <t>M0067</t>
  </si>
  <si>
    <t>Room Label Change: 068 Changed To 067</t>
  </si>
  <si>
    <t>Nicole Kline</t>
  </si>
  <si>
    <t>M0072</t>
  </si>
  <si>
    <t>M0072G</t>
  </si>
  <si>
    <t>LX-0298-00</t>
  </si>
  <si>
    <t>MEDICAL SCIENCE  - Floor 00</t>
  </si>
  <si>
    <t>LX-0298-00-M0068</t>
  </si>
  <si>
    <t>MEDICAL SCIENCE - Room M0068</t>
  </si>
  <si>
    <t>LX-0298-00-M0072F</t>
  </si>
  <si>
    <t>MEDICAL SCIENCE - Room M0072F</t>
  </si>
  <si>
    <t>LX-0298-00-ST0001E</t>
  </si>
  <si>
    <t>MEDICAL SCIENCE - Stair ST0001E</t>
  </si>
  <si>
    <t>LX-0298-00-M0067</t>
  </si>
  <si>
    <t>MEDICAL SCIENCE - Room M0067</t>
  </si>
  <si>
    <t>LX-0298-00-M0077</t>
  </si>
  <si>
    <t>MEDICAL SCIENCE - Room M0077</t>
  </si>
  <si>
    <t>LX-0298-00-M0079</t>
  </si>
  <si>
    <t>MEDICAL SCIENCE - Room M0079</t>
  </si>
  <si>
    <t>LX-0298-00-M0081</t>
  </si>
  <si>
    <t>MEDICAL SCIENCE - Room M0081</t>
  </si>
  <si>
    <t>LX-0298-00-M0083</t>
  </si>
  <si>
    <t>MEDICAL SCIENCE - Room M0083</t>
  </si>
  <si>
    <t>LX-0298-00-M0085</t>
  </si>
  <si>
    <t>MEDICAL SCIENCE - Room M0085</t>
  </si>
  <si>
    <t>LX-0298-00-M0087</t>
  </si>
  <si>
    <t>MEDICAL SCIENCE - Room M0087</t>
  </si>
  <si>
    <t>MEDICAL SCIENCE - Room MA0025</t>
  </si>
  <si>
    <t>LX-0298-00-MA0025</t>
  </si>
  <si>
    <t>no change but shown to not skip number</t>
  </si>
  <si>
    <t>Room Number Reused</t>
  </si>
  <si>
    <t>2 M72D (stor under stair and collaborative study)</t>
  </si>
  <si>
    <t>wall partitions</t>
  </si>
  <si>
    <t>Elevator Lobby</t>
  </si>
  <si>
    <t>MA0027C</t>
  </si>
  <si>
    <t>LX-0298-00-M000CE</t>
  </si>
  <si>
    <t>MEDICAL SCIENCE - Corridor M000CE</t>
  </si>
  <si>
    <t>LX-0298-00-M000SE</t>
  </si>
  <si>
    <t>MEDICAL SCIENCE - Corridor M000SE</t>
  </si>
  <si>
    <t>LX-0298-00-M0057C</t>
  </si>
  <si>
    <t>LX-0298-00-M0057D</t>
  </si>
  <si>
    <t>LX-0298-00-M0057E</t>
  </si>
  <si>
    <t>MEDICAL SCIENCE - Room M0057C</t>
  </si>
  <si>
    <t>MEDICAL SCIENCE - Room M0057D</t>
  </si>
  <si>
    <t>MEDICAL SCIENCE - Room M0057E</t>
  </si>
  <si>
    <t>LX-0298-00-M0061A</t>
  </si>
  <si>
    <t>MEDICAL SCIENCE - Room M0061A</t>
  </si>
  <si>
    <t>LX-0298-00-M0066</t>
  </si>
  <si>
    <t>MEDICAL SCIENCE - Room M0066</t>
  </si>
  <si>
    <t>LX-0298-00-M0072U</t>
  </si>
  <si>
    <t>MEDICAL SCIENCE - Room M0072U</t>
  </si>
  <si>
    <t>LX-0298-00-M0072V</t>
  </si>
  <si>
    <t>MEDICAL SCIENCE - Room M0072V</t>
  </si>
  <si>
    <t>LX-0298-00-M00CE</t>
  </si>
  <si>
    <t>MEDICAL SCIENCE - Room M00CE</t>
  </si>
  <si>
    <t>LX-0298-00-MA0001A</t>
  </si>
  <si>
    <t>MEDICAL SCIENCE - Room MA0001A</t>
  </si>
  <si>
    <t>LX-0298-00-MA0007A</t>
  </si>
  <si>
    <t>MEDICAL SCIENCE - Room MA0007A</t>
  </si>
  <si>
    <t>LX-0298-00-MA0007A1</t>
  </si>
  <si>
    <t>MEDICAL SCIENCE - Room MA0007A1</t>
  </si>
  <si>
    <t>MEDICAL SCIENCE - Room MA0007</t>
  </si>
  <si>
    <t>LX-0298-00-MA0007</t>
  </si>
  <si>
    <t>LX-0298-01-ST0100E</t>
  </si>
  <si>
    <t>MEDICAL SCIENCE - Stair ST0100E</t>
  </si>
  <si>
    <t>Now part of MS135A</t>
  </si>
  <si>
    <t>Now part of M72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</si>
</sst>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0" fontId="24" fillId="38" borderId="0" xfId="43" applyFont="1" applyFill="1" applyAlignment="1" applyProtection="1">
      <alignment horizontal="left"/>
      <protection locked="0"/>
    </xf>
    <xf numFmtId="49" fontId="0" fillId="38" borderId="0" xfId="0" applyNumberFormat="1" applyFont="1" applyFill="1" applyProtection="1">
      <protection locked="0"/>
    </xf>
    <xf numFmtId="0" fontId="0" fillId="38" borderId="0" xfId="0" applyFill="1" applyAlignment="1" applyProtection="1">
      <alignment wrapText="1"/>
      <protection locked="0"/>
    </xf>
    <xf numFmtId="0" fontId="0" fillId="38" borderId="0" xfId="0" applyFill="1" applyProtection="1">
      <protection locked="0"/>
    </xf>
    <xf numFmtId="0" fontId="0" fillId="38" borderId="0" xfId="0" applyFill="1" applyAlignment="1" applyProtection="1">
      <protection locked="0"/>
    </xf>
    <xf numFmtId="14" fontId="0" fillId="38" borderId="0" xfId="0" applyNumberFormat="1" applyFill="1" applyProtection="1">
      <protection locked="0"/>
    </xf>
    <xf numFmtId="49" fontId="0" fillId="0" borderId="0" xfId="0" applyNumberFormat="1"/>
    <xf numFmtId="49" fontId="0" fillId="0" borderId="0" xfId="0" applyNumberFormat="1" applyFill="1"/>
    <xf numFmtId="0" fontId="0" fillId="0" borderId="0" xfId="0" applyFont="1" applyFill="1" applyAlignment="1" applyProtection="1">
      <alignment wrapText="1"/>
      <protection locked="0"/>
    </xf>
    <xf numFmtId="0" fontId="18" fillId="0" borderId="0" xfId="43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4"/>
  <sheetViews>
    <sheetView tabSelected="1" topLeftCell="A25" zoomScale="90" zoomScaleNormal="90" workbookViewId="0">
      <selection activeCell="C29" sqref="C29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8.570312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58.425781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3" t="s">
        <v>7</v>
      </c>
      <c r="B1" s="86" t="s">
        <v>74</v>
      </c>
      <c r="C1" s="86"/>
      <c r="F1" s="65" t="s">
        <v>10</v>
      </c>
      <c r="G1" s="18">
        <v>43263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4" t="s">
        <v>8</v>
      </c>
      <c r="B2" s="87" t="str">
        <f>VLOOKUP(B1,BuildingList!A:B,2,FALSE)</f>
        <v>William R. Willard Medical Education Building</v>
      </c>
      <c r="C2" s="87"/>
      <c r="F2" s="66" t="s">
        <v>12</v>
      </c>
      <c r="G2" s="22"/>
      <c r="H2" s="16" t="s">
        <v>124</v>
      </c>
      <c r="J2" s="15">
        <f>G58-J58</f>
        <v>16</v>
      </c>
      <c r="K2" s="15">
        <f>H58-M58</f>
        <v>12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ht="15.75" thickTop="1" x14ac:dyDescent="0.25">
      <c r="A6" s="75" t="s">
        <v>118</v>
      </c>
      <c r="B6" s="76" t="s">
        <v>73</v>
      </c>
      <c r="C6" s="77" t="s">
        <v>71</v>
      </c>
      <c r="D6" s="78" t="s">
        <v>5</v>
      </c>
      <c r="E6" s="79">
        <v>34559</v>
      </c>
      <c r="F6" s="79">
        <v>34558</v>
      </c>
      <c r="G6" s="79" t="s">
        <v>2</v>
      </c>
      <c r="H6" s="78" t="s">
        <v>13</v>
      </c>
      <c r="I6" s="77"/>
      <c r="J6" s="78"/>
      <c r="K6" s="80"/>
      <c r="L6" s="78"/>
      <c r="M6" s="78"/>
      <c r="N6" s="80"/>
      <c r="O6" s="78"/>
    </row>
    <row r="7" spans="1:16" s="41" customFormat="1" x14ac:dyDescent="0.25">
      <c r="A7" s="48" t="s">
        <v>75</v>
      </c>
      <c r="B7" s="48" t="s">
        <v>73</v>
      </c>
      <c r="C7" s="42" t="s">
        <v>71</v>
      </c>
      <c r="D7" s="41" t="s">
        <v>5</v>
      </c>
      <c r="E7" s="50">
        <v>101</v>
      </c>
      <c r="F7" s="50">
        <v>100</v>
      </c>
      <c r="G7" s="50" t="s">
        <v>2</v>
      </c>
      <c r="H7" s="41" t="s">
        <v>2</v>
      </c>
      <c r="I7" s="42"/>
      <c r="J7" s="56" t="str">
        <f>IF(G7="No Change","N/A",IF(G7="New Tag Required",Lookup!F:F,IF(G7="Remove Old Tag",Lookup!F:F,IF(G7="N/A","N/A",""))))</f>
        <v>N/A</v>
      </c>
      <c r="K7" s="57"/>
      <c r="L7" s="48"/>
      <c r="M7" s="56" t="str">
        <f>IF(H7="No Change","N/A",IF(H7="New Tag Required",Lookup!F:F,IF(H7="Remove Old Sign",Lookup!F:F,IF(H7="N/A","N/A",""))))</f>
        <v>N/A</v>
      </c>
      <c r="N7" s="57"/>
      <c r="O7" s="56"/>
    </row>
    <row r="8" spans="1:16" s="41" customFormat="1" ht="15" customHeight="1" x14ac:dyDescent="0.25">
      <c r="A8" s="48" t="s">
        <v>76</v>
      </c>
      <c r="B8" s="48" t="s">
        <v>73</v>
      </c>
      <c r="C8" s="42" t="s">
        <v>71</v>
      </c>
      <c r="D8" s="41" t="s">
        <v>6</v>
      </c>
      <c r="E8" s="50">
        <v>61</v>
      </c>
      <c r="F8" s="50">
        <v>61</v>
      </c>
      <c r="G8" s="50" t="s">
        <v>2</v>
      </c>
      <c r="H8" s="41" t="s">
        <v>2</v>
      </c>
      <c r="I8" s="42" t="s">
        <v>151</v>
      </c>
      <c r="J8" s="56" t="str">
        <f>IF(G8="No Change","N/A",IF(G8="New Tag Required",Lookup!F:F,IF(G8="Remove Old Tag",Lookup!F:F,IF(G8="N/A","N/A",""))))</f>
        <v>N/A</v>
      </c>
      <c r="K8" s="57"/>
      <c r="L8" s="48"/>
      <c r="M8" s="56" t="str">
        <f>IF(H8="No Change","N/A",IF(H8="New Tag Required",Lookup!F:F,IF(H8="Remove Old Sign",Lookup!F:F,IF(H8="N/A","N/A",""))))</f>
        <v>N/A</v>
      </c>
      <c r="N8" s="57"/>
      <c r="O8" s="56"/>
    </row>
    <row r="9" spans="1:16" s="41" customFormat="1" x14ac:dyDescent="0.25">
      <c r="A9" s="48" t="s">
        <v>77</v>
      </c>
      <c r="B9" s="48" t="s">
        <v>73</v>
      </c>
      <c r="C9" s="42" t="s">
        <v>71</v>
      </c>
      <c r="D9" s="41" t="s">
        <v>5</v>
      </c>
      <c r="E9" s="50">
        <v>57</v>
      </c>
      <c r="F9" s="50">
        <v>58</v>
      </c>
      <c r="G9" s="50" t="s">
        <v>2</v>
      </c>
      <c r="H9" s="41" t="s">
        <v>2</v>
      </c>
      <c r="I9" s="42"/>
      <c r="J9" s="56" t="str">
        <f>IF(G9="No Change","N/A",IF(G9="New Tag Required",Lookup!F:F,IF(G9="Remove Old Tag",Lookup!F:F,IF(G9="N/A","N/A",""))))</f>
        <v>N/A</v>
      </c>
      <c r="K9" s="57"/>
      <c r="L9" s="48"/>
      <c r="M9" s="56" t="str">
        <f>IF(H9="No Change","N/A",IF(H9="New Tag Required",Lookup!F:F,IF(H9="Remove Old Sign",Lookup!F:F,IF(H9="N/A","N/A",""))))</f>
        <v>N/A</v>
      </c>
      <c r="N9" s="57"/>
      <c r="O9" s="56"/>
    </row>
    <row r="10" spans="1:16" s="41" customFormat="1" x14ac:dyDescent="0.25">
      <c r="A10" s="58" t="s">
        <v>78</v>
      </c>
      <c r="B10" s="48" t="s">
        <v>73</v>
      </c>
      <c r="C10" s="42" t="s">
        <v>71</v>
      </c>
      <c r="D10" s="41" t="s">
        <v>5</v>
      </c>
      <c r="E10" s="59">
        <v>76</v>
      </c>
      <c r="F10" s="59">
        <v>67</v>
      </c>
      <c r="G10" s="50" t="s">
        <v>2</v>
      </c>
      <c r="H10" s="41" t="s">
        <v>2</v>
      </c>
      <c r="I10" s="42"/>
      <c r="J10" s="56" t="str">
        <f>IF(G10="No Change","N/A",IF(G10="New Tag Required",Lookup!F:F,IF(G10="Remove Old Tag",Lookup!F:F,IF(G10="N/A","N/A",""))))</f>
        <v>N/A</v>
      </c>
      <c r="K10" s="57"/>
      <c r="L10" s="58"/>
      <c r="M10" s="56" t="str">
        <f>IF(H10="No Change","N/A",IF(H10="New Tag Required",Lookup!F:F,IF(H10="Remove Old Sign",Lookup!F:F,IF(H10="N/A","N/A",""))))</f>
        <v>N/A</v>
      </c>
      <c r="N10" s="57"/>
      <c r="O10" s="56"/>
    </row>
    <row r="11" spans="1:16" s="41" customFormat="1" x14ac:dyDescent="0.25">
      <c r="A11" s="58" t="s">
        <v>79</v>
      </c>
      <c r="B11" s="48" t="s">
        <v>73</v>
      </c>
      <c r="C11" s="42" t="s">
        <v>71</v>
      </c>
      <c r="D11" s="41" t="s">
        <v>5</v>
      </c>
      <c r="E11" s="50">
        <v>38</v>
      </c>
      <c r="F11" s="50">
        <v>37</v>
      </c>
      <c r="G11" s="50" t="s">
        <v>2</v>
      </c>
      <c r="H11" s="41" t="s">
        <v>2</v>
      </c>
      <c r="I11" s="42"/>
      <c r="J11" s="56" t="str">
        <f>IF(G11="No Change","N/A",IF(G11="New Tag Required",Lookup!F:F,IF(G11="Remove Old Tag",Lookup!F:F,IF(G11="N/A","N/A",""))))</f>
        <v>N/A</v>
      </c>
      <c r="K11" s="57"/>
      <c r="L11" s="58"/>
      <c r="M11" s="56" t="str">
        <f>IF(H11="No Change","N/A",IF(H11="New Tag Required",Lookup!F:F,IF(H11="Remove Old Sign",Lookup!F:F,IF(H11="N/A","N/A",""))))</f>
        <v>N/A</v>
      </c>
      <c r="N11" s="57"/>
      <c r="O11" s="56"/>
    </row>
    <row r="12" spans="1:16" s="41" customFormat="1" x14ac:dyDescent="0.25">
      <c r="A12" s="58" t="s">
        <v>117</v>
      </c>
      <c r="B12" s="48" t="s">
        <v>73</v>
      </c>
      <c r="C12" s="42" t="s">
        <v>71</v>
      </c>
      <c r="D12" s="41" t="s">
        <v>5</v>
      </c>
      <c r="E12" s="50">
        <v>123</v>
      </c>
      <c r="F12" s="50">
        <v>118</v>
      </c>
      <c r="G12" s="50" t="s">
        <v>2</v>
      </c>
      <c r="H12" s="41" t="s">
        <v>2</v>
      </c>
      <c r="I12" s="42"/>
      <c r="J12" s="56"/>
      <c r="K12" s="57"/>
      <c r="L12" s="58"/>
      <c r="M12" s="56"/>
      <c r="N12" s="57"/>
      <c r="O12" s="56"/>
    </row>
    <row r="13" spans="1:16" s="41" customFormat="1" x14ac:dyDescent="0.25">
      <c r="A13" s="60" t="s">
        <v>80</v>
      </c>
      <c r="B13" s="48" t="s">
        <v>73</v>
      </c>
      <c r="C13" s="42" t="s">
        <v>49</v>
      </c>
      <c r="D13" s="41" t="s">
        <v>5</v>
      </c>
      <c r="E13" s="50">
        <v>1202</v>
      </c>
      <c r="F13" s="50">
        <v>1212</v>
      </c>
      <c r="G13" s="50" t="s">
        <v>3</v>
      </c>
      <c r="H13" s="41" t="s">
        <v>13</v>
      </c>
      <c r="I13" s="42" t="s">
        <v>155</v>
      </c>
      <c r="J13" s="56">
        <f>IF(G13="No Change","N/A",IF(G13="New Tag Required",Lookup!F:F,IF(G13="Remove Old Tag",Lookup!F:F,IF(G13="N/A","N/A",""))))</f>
        <v>0</v>
      </c>
      <c r="K13" s="57"/>
      <c r="L13" s="60"/>
      <c r="M13" s="56" t="str">
        <f>IF(H13="No Change","N/A",IF(H13="New Tag Required",Lookup!F:F,IF(H13="Remove Old Sign",Lookup!F:F,IF(H13="N/A","N/A",""))))</f>
        <v>N/A</v>
      </c>
      <c r="N13" s="57"/>
      <c r="O13" s="56"/>
    </row>
    <row r="14" spans="1:16" s="41" customFormat="1" x14ac:dyDescent="0.25">
      <c r="A14" s="60" t="s">
        <v>81</v>
      </c>
      <c r="B14" s="48" t="s">
        <v>73</v>
      </c>
      <c r="C14" s="42" t="s">
        <v>71</v>
      </c>
      <c r="D14" s="41" t="s">
        <v>5</v>
      </c>
      <c r="E14" s="50">
        <v>1056</v>
      </c>
      <c r="F14" s="50">
        <v>1059</v>
      </c>
      <c r="G14" s="50" t="s">
        <v>2</v>
      </c>
      <c r="H14" s="41" t="s">
        <v>2</v>
      </c>
      <c r="I14" s="42"/>
      <c r="J14" s="56" t="str">
        <f>IF(G14="No Change","N/A",IF(G14="New Tag Required",Lookup!F:F,IF(G14="Remove Old Tag",Lookup!F:F,IF(G14="N/A","N/A",""))))</f>
        <v>N/A</v>
      </c>
      <c r="K14" s="57"/>
      <c r="L14" s="60"/>
      <c r="M14" s="56" t="str">
        <f>IF(H14="No Change","N/A",IF(H14="New Tag Required",Lookup!F:F,IF(H14="Remove Old Sign",Lookup!F:F,IF(H14="N/A","N/A",""))))</f>
        <v>N/A</v>
      </c>
      <c r="N14" s="57"/>
      <c r="O14" s="56"/>
    </row>
    <row r="15" spans="1:16" s="41" customFormat="1" x14ac:dyDescent="0.25">
      <c r="A15" s="60" t="s">
        <v>82</v>
      </c>
      <c r="B15" s="48" t="s">
        <v>73</v>
      </c>
      <c r="C15" s="42" t="s">
        <v>71</v>
      </c>
      <c r="D15" s="41" t="s">
        <v>5</v>
      </c>
      <c r="E15" s="50">
        <v>94</v>
      </c>
      <c r="F15" s="50">
        <v>96</v>
      </c>
      <c r="G15" s="50" t="s">
        <v>2</v>
      </c>
      <c r="H15" s="41" t="s">
        <v>2</v>
      </c>
      <c r="I15" s="42"/>
      <c r="J15" s="56" t="str">
        <f>IF(G15="No Change","N/A",IF(G15="New Tag Required",Lookup!F:F,IF(G15="Remove Old Tag",Lookup!F:F,IF(G15="N/A","N/A",""))))</f>
        <v>N/A</v>
      </c>
      <c r="K15" s="57"/>
      <c r="L15" s="60"/>
      <c r="M15" s="56" t="str">
        <f>IF(H15="No Change","N/A",IF(H15="New Tag Required",Lookup!F:F,IF(H15="Remove Old Sign",Lookup!F:F,IF(H15="N/A","N/A",""))))</f>
        <v>N/A</v>
      </c>
      <c r="N15" s="57"/>
      <c r="O15" s="56"/>
    </row>
    <row r="16" spans="1:16" s="41" customFormat="1" x14ac:dyDescent="0.25">
      <c r="A16" s="60" t="s">
        <v>83</v>
      </c>
      <c r="B16" s="48" t="s">
        <v>73</v>
      </c>
      <c r="C16" s="42" t="s">
        <v>71</v>
      </c>
      <c r="D16" s="41" t="s">
        <v>5</v>
      </c>
      <c r="E16" s="50">
        <v>87</v>
      </c>
      <c r="F16" s="50">
        <v>90</v>
      </c>
      <c r="G16" s="50" t="s">
        <v>2</v>
      </c>
      <c r="H16" s="41" t="s">
        <v>2</v>
      </c>
      <c r="I16" s="42"/>
      <c r="J16" s="56" t="str">
        <f>IF(G16="No Change","N/A",IF(G16="New Tag Required",Lookup!F:F,IF(G16="Remove Old Tag",Lookup!F:F,IF(G16="N/A","N/A",""))))</f>
        <v>N/A</v>
      </c>
      <c r="K16" s="57"/>
      <c r="L16" s="60"/>
      <c r="M16" s="56" t="str">
        <f>IF(H16="No Change","N/A",IF(H16="New Tag Required",Lookup!F:F,IF(H16="Remove Old Sign",Lookup!F:F,IF(H16="N/A","N/A",""))))</f>
        <v>N/A</v>
      </c>
      <c r="N16" s="57"/>
      <c r="O16" s="56"/>
    </row>
    <row r="17" spans="1:15" s="41" customFormat="1" ht="30" x14ac:dyDescent="0.25">
      <c r="A17" s="60" t="s">
        <v>122</v>
      </c>
      <c r="B17" s="48" t="s">
        <v>73</v>
      </c>
      <c r="C17" s="42" t="s">
        <v>123</v>
      </c>
      <c r="D17" s="41" t="s">
        <v>5</v>
      </c>
      <c r="E17" s="50">
        <v>167</v>
      </c>
      <c r="F17" s="50">
        <v>168</v>
      </c>
      <c r="G17" s="50" t="s">
        <v>3</v>
      </c>
      <c r="H17" s="41" t="s">
        <v>18</v>
      </c>
      <c r="I17" s="42"/>
      <c r="J17" s="56">
        <f>IF(G17="No Change","N/A",IF(G17="New Tag Required",Lookup!F:F,IF(G17="Remove Old Tag",Lookup!F:F,IF(G17="N/A","N/A",""))))</f>
        <v>0</v>
      </c>
      <c r="K17" s="57"/>
      <c r="L17" s="56"/>
      <c r="M17" s="56" t="str">
        <f>IF(H17="No Change","N/A",IF(H17="New Tag Required",Lookup!F:F,IF(H17="Remove Old Sign",Lookup!F:F,IF(H17="N/A","N/A",""))))</f>
        <v/>
      </c>
      <c r="N17" s="61"/>
      <c r="O17" s="42"/>
    </row>
    <row r="18" spans="1:15" s="41" customFormat="1" x14ac:dyDescent="0.25">
      <c r="A18" s="60" t="s">
        <v>82</v>
      </c>
      <c r="B18" s="48" t="s">
        <v>73</v>
      </c>
      <c r="C18" s="42" t="s">
        <v>71</v>
      </c>
      <c r="D18" s="41" t="s">
        <v>5</v>
      </c>
      <c r="E18" s="50">
        <v>94</v>
      </c>
      <c r="F18" s="50">
        <v>96</v>
      </c>
      <c r="G18" s="50" t="s">
        <v>2</v>
      </c>
      <c r="H18" s="41" t="s">
        <v>2</v>
      </c>
      <c r="I18" s="42"/>
      <c r="J18" s="56" t="str">
        <f>IF(G18="No Change","N/A",IF(G18="New Tag Required",Lookup!F:F,IF(G18="Remove Old Tag",Lookup!F:F,IF(G18="N/A","N/A",""))))</f>
        <v>N/A</v>
      </c>
      <c r="K18" s="57"/>
      <c r="L18" s="60"/>
      <c r="M18" s="56" t="str">
        <f>IF(H18="No Change","N/A",IF(H18="New Tag Required",Lookup!F:F,IF(H18="Remove Old Sign",Lookup!F:F,IF(H18="N/A","N/A",""))))</f>
        <v>N/A</v>
      </c>
      <c r="N18" s="57"/>
      <c r="O18" s="56"/>
    </row>
    <row r="19" spans="1:15" s="41" customFormat="1" x14ac:dyDescent="0.25">
      <c r="A19" s="60" t="s">
        <v>83</v>
      </c>
      <c r="B19" s="48" t="s">
        <v>73</v>
      </c>
      <c r="C19" s="42" t="s">
        <v>71</v>
      </c>
      <c r="D19" s="41" t="s">
        <v>5</v>
      </c>
      <c r="E19" s="50">
        <v>87</v>
      </c>
      <c r="F19" s="50">
        <v>90</v>
      </c>
      <c r="G19" s="50" t="s">
        <v>2</v>
      </c>
      <c r="H19" s="41" t="s">
        <v>2</v>
      </c>
      <c r="I19" s="42"/>
      <c r="J19" s="56"/>
      <c r="K19" s="57"/>
      <c r="L19" s="56"/>
      <c r="M19" s="56"/>
      <c r="N19" s="61"/>
      <c r="O19" s="42"/>
    </row>
    <row r="20" spans="1:15" s="41" customFormat="1" x14ac:dyDescent="0.25">
      <c r="A20" s="60" t="s">
        <v>84</v>
      </c>
      <c r="B20" s="48" t="s">
        <v>73</v>
      </c>
      <c r="C20" s="42" t="s">
        <v>71</v>
      </c>
      <c r="D20" s="41" t="s">
        <v>5</v>
      </c>
      <c r="E20" s="50">
        <v>38</v>
      </c>
      <c r="F20" s="50">
        <v>39</v>
      </c>
      <c r="G20" s="50" t="s">
        <v>2</v>
      </c>
      <c r="H20" s="41" t="s">
        <v>2</v>
      </c>
      <c r="I20" s="42"/>
      <c r="J20" s="56" t="str">
        <f>IF(G20="No Change","N/A",IF(G20="New Tag Required",Lookup!F:F,IF(G20="Remove Old Tag",Lookup!F:F,IF(G20="N/A","N/A",""))))</f>
        <v>N/A</v>
      </c>
      <c r="K20" s="61"/>
      <c r="L20" s="42"/>
      <c r="M20" s="56" t="str">
        <f>IF(H20="No Change","N/A",IF(H20="New Tag Required",Lookup!F:F,IF(H20="Remove Old Sign",Lookup!F:F,IF(H20="N/A","N/A",""))))</f>
        <v>N/A</v>
      </c>
      <c r="N20" s="61"/>
      <c r="O20" s="42"/>
    </row>
    <row r="21" spans="1:15" s="41" customFormat="1" x14ac:dyDescent="0.25">
      <c r="A21" s="60" t="s">
        <v>125</v>
      </c>
      <c r="B21" s="48" t="s">
        <v>73</v>
      </c>
      <c r="C21" s="42" t="s">
        <v>152</v>
      </c>
      <c r="D21" s="41" t="s">
        <v>5</v>
      </c>
      <c r="E21" s="50">
        <v>536</v>
      </c>
      <c r="F21" s="50">
        <v>1430</v>
      </c>
      <c r="G21" s="50" t="s">
        <v>3</v>
      </c>
      <c r="H21" s="41" t="s">
        <v>13</v>
      </c>
      <c r="I21" s="42" t="s">
        <v>105</v>
      </c>
      <c r="J21" s="56"/>
      <c r="K21" s="61"/>
      <c r="L21" s="42"/>
      <c r="M21" s="56" t="str">
        <f>IF(H21="No Change","N/A",IF(H21="New Tag Required",Lookup!F:F,IF(H21="Remove Old Sign",Lookup!F:F,IF(H21="N/A","N/A",""))))</f>
        <v>N/A</v>
      </c>
      <c r="N21" s="61"/>
      <c r="O21" s="42"/>
    </row>
    <row r="22" spans="1:15" s="41" customFormat="1" x14ac:dyDescent="0.25">
      <c r="A22" s="41" t="s">
        <v>85</v>
      </c>
      <c r="B22" s="48" t="s">
        <v>73</v>
      </c>
      <c r="C22" s="42" t="s">
        <v>152</v>
      </c>
      <c r="D22" s="41" t="s">
        <v>5</v>
      </c>
      <c r="E22" s="50">
        <v>5828</v>
      </c>
      <c r="F22" s="50">
        <v>244</v>
      </c>
      <c r="G22" s="50" t="s">
        <v>3</v>
      </c>
      <c r="H22" s="41" t="s">
        <v>18</v>
      </c>
      <c r="I22" s="42" t="s">
        <v>101</v>
      </c>
      <c r="J22" s="56">
        <f>IF(G22="No Change","N/A",IF(G22="New Tag Required",Lookup!F:F,IF(G22="Remove Old Tag",Lookup!F:F,IF(G22="N/A","N/A",""))))</f>
        <v>0</v>
      </c>
      <c r="K22" s="61"/>
      <c r="L22" s="42"/>
      <c r="M22" s="56" t="str">
        <f>IF(H22="No Change","N/A",IF(H22="New Tag Required",Lookup!F:F,IF(H22="Remove Old Sign",Lookup!F:F,IF(H22="N/A","N/A",""))))</f>
        <v/>
      </c>
      <c r="N22" s="61"/>
      <c r="O22" s="42"/>
    </row>
    <row r="23" spans="1:15" s="41" customFormat="1" x14ac:dyDescent="0.25">
      <c r="A23" s="41" t="s">
        <v>86</v>
      </c>
      <c r="B23" s="48" t="s">
        <v>73</v>
      </c>
      <c r="C23" s="42" t="s">
        <v>152</v>
      </c>
      <c r="D23" s="41" t="s">
        <v>5</v>
      </c>
      <c r="E23" s="50">
        <v>27</v>
      </c>
      <c r="F23" s="50">
        <v>278</v>
      </c>
      <c r="G23" s="50" t="s">
        <v>3</v>
      </c>
      <c r="H23" s="41" t="s">
        <v>18</v>
      </c>
      <c r="I23" s="42"/>
      <c r="J23" s="56">
        <f>IF(G23="No Change","N/A",IF(G23="New Tag Required",Lookup!F:F,IF(G23="Remove Old Tag",Lookup!F:F,IF(G23="N/A","N/A",""))))</f>
        <v>0</v>
      </c>
      <c r="K23" s="61"/>
      <c r="L23" s="42"/>
      <c r="M23" s="56" t="str">
        <f>IF(H23="No Change","N/A",IF(H23="New Tag Required",Lookup!F:F,IF(H23="Remove Old Sign",Lookup!F:F,IF(H23="N/A","N/A",""))))</f>
        <v/>
      </c>
      <c r="N23" s="61"/>
      <c r="O23" s="42"/>
    </row>
    <row r="24" spans="1:15" s="41" customFormat="1" x14ac:dyDescent="0.25">
      <c r="A24" s="41" t="s">
        <v>87</v>
      </c>
      <c r="B24" s="48" t="s">
        <v>73</v>
      </c>
      <c r="C24" s="42" t="s">
        <v>152</v>
      </c>
      <c r="D24" s="41" t="s">
        <v>5</v>
      </c>
      <c r="E24" s="50">
        <v>137</v>
      </c>
      <c r="F24" s="50">
        <v>362</v>
      </c>
      <c r="G24" s="50" t="s">
        <v>3</v>
      </c>
      <c r="H24" s="41" t="s">
        <v>18</v>
      </c>
      <c r="I24" s="42"/>
      <c r="J24" s="56">
        <f>IF(G24="No Change","N/A",IF(G24="New Tag Required",Lookup!F:F,IF(G24="Remove Old Tag",Lookup!F:F,IF(G24="N/A","N/A",""))))</f>
        <v>0</v>
      </c>
      <c r="K24" s="61"/>
      <c r="L24" s="42"/>
      <c r="M24" s="56" t="str">
        <f>IF(H24="No Change","N/A",IF(H24="New Tag Required",Lookup!F:F,IF(H24="Remove Old Sign",Lookup!F:F,IF(H24="N/A","N/A",""))))</f>
        <v/>
      </c>
      <c r="N24" s="61"/>
      <c r="O24" s="42"/>
    </row>
    <row r="25" spans="1:15" s="41" customFormat="1" x14ac:dyDescent="0.25">
      <c r="A25" s="41" t="s">
        <v>88</v>
      </c>
      <c r="B25" s="48" t="s">
        <v>73</v>
      </c>
      <c r="C25" s="42" t="s">
        <v>152</v>
      </c>
      <c r="D25" s="41" t="s">
        <v>5</v>
      </c>
      <c r="E25" s="50">
        <v>23</v>
      </c>
      <c r="F25" s="51">
        <v>573</v>
      </c>
      <c r="G25" s="50" t="s">
        <v>3</v>
      </c>
      <c r="H25" s="41" t="s">
        <v>18</v>
      </c>
      <c r="I25" s="83" t="s">
        <v>153</v>
      </c>
      <c r="J25" s="56">
        <f>IF(G25="No Change","N/A",IF(G25="New Tag Required",Lookup!F:F,IF(G25="Remove Old Tag",Lookup!F:F,IF(G25="N/A","N/A",""))))</f>
        <v>0</v>
      </c>
      <c r="K25" s="61"/>
      <c r="L25" s="42"/>
      <c r="M25" s="56" t="str">
        <f>IF(H25="No Change","N/A",IF(H25="New Tag Required",Lookup!F:F,IF(H25="Remove Old Sign",Lookup!F:F,IF(H25="N/A","N/A",""))))</f>
        <v/>
      </c>
      <c r="N25" s="61"/>
      <c r="O25" s="42"/>
    </row>
    <row r="26" spans="1:15" s="41" customFormat="1" ht="15" customHeight="1" x14ac:dyDescent="0.25">
      <c r="A26" s="41" t="s">
        <v>89</v>
      </c>
      <c r="B26" s="48" t="s">
        <v>73</v>
      </c>
      <c r="C26" s="42" t="s">
        <v>71</v>
      </c>
      <c r="D26" s="41" t="s">
        <v>5</v>
      </c>
      <c r="E26" s="50">
        <v>36</v>
      </c>
      <c r="F26" s="50">
        <v>38</v>
      </c>
      <c r="G26" s="50" t="s">
        <v>2</v>
      </c>
      <c r="H26" s="41" t="s">
        <v>2</v>
      </c>
      <c r="I26" s="42"/>
      <c r="J26" s="56" t="str">
        <f>IF(G26="No Change","N/A",IF(G26="New Tag Required",Lookup!F:F,IF(G26="Remove Old Tag",Lookup!F:F,IF(G26="N/A","N/A",""))))</f>
        <v>N/A</v>
      </c>
      <c r="K26" s="61"/>
      <c r="L26" s="42"/>
      <c r="M26" s="56" t="str">
        <f>IF(H26="No Change","N/A",IF(H26="New Tag Required",Lookup!F:F,IF(H26="Remove Old Sign",Lookup!F:F,IF(H26="N/A","N/A",""))))</f>
        <v>N/A</v>
      </c>
      <c r="N26" s="61"/>
      <c r="O26" s="42"/>
    </row>
    <row r="27" spans="1:15" s="41" customFormat="1" x14ac:dyDescent="0.25">
      <c r="A27" s="41" t="s">
        <v>102</v>
      </c>
      <c r="B27" s="48" t="s">
        <v>73</v>
      </c>
      <c r="C27" s="42" t="s">
        <v>52</v>
      </c>
      <c r="D27" s="41" t="s">
        <v>5</v>
      </c>
      <c r="E27" s="50">
        <v>52</v>
      </c>
      <c r="F27" s="50">
        <v>0</v>
      </c>
      <c r="G27" s="50" t="s">
        <v>53</v>
      </c>
      <c r="H27" s="41" t="s">
        <v>54</v>
      </c>
      <c r="I27" s="42"/>
      <c r="J27" s="56"/>
      <c r="K27" s="61"/>
      <c r="L27" s="42"/>
      <c r="M27" s="56"/>
      <c r="N27" s="61"/>
      <c r="O27" s="42"/>
    </row>
    <row r="28" spans="1:15" s="41" customFormat="1" x14ac:dyDescent="0.25">
      <c r="A28" s="41" t="s">
        <v>126</v>
      </c>
      <c r="B28" s="48" t="s">
        <v>73</v>
      </c>
      <c r="C28" s="42" t="s">
        <v>152</v>
      </c>
      <c r="D28" s="41" t="s">
        <v>5</v>
      </c>
      <c r="E28" s="50">
        <v>52</v>
      </c>
      <c r="F28" s="50">
        <v>57</v>
      </c>
      <c r="G28" s="50" t="s">
        <v>53</v>
      </c>
      <c r="H28" s="41" t="s">
        <v>54</v>
      </c>
      <c r="I28" s="42" t="s">
        <v>112</v>
      </c>
      <c r="J28" s="56">
        <f>IF(G28="No Change","N/A",IF(G28="New Tag Required",Lookup!F:F,IF(G28="Remove Old Tag",Lookup!F:F,IF(G28="N/A","N/A",""))))</f>
        <v>0</v>
      </c>
      <c r="K28" s="62"/>
      <c r="M28" s="56">
        <f>IF(H28="No Change","N/A",IF(H28="New Tag Required",Lookup!F:F,IF(H28="Remove Old Sign",Lookup!F:F,IF(H28="N/A","N/A",""))))</f>
        <v>0</v>
      </c>
      <c r="N28" s="61"/>
      <c r="O28" s="42"/>
    </row>
    <row r="29" spans="1:15" s="41" customFormat="1" x14ac:dyDescent="0.25">
      <c r="A29" s="41" t="s">
        <v>90</v>
      </c>
      <c r="B29" s="48" t="s">
        <v>73</v>
      </c>
      <c r="C29" s="42" t="s">
        <v>71</v>
      </c>
      <c r="D29" s="41" t="s">
        <v>5</v>
      </c>
      <c r="E29" s="50">
        <v>65</v>
      </c>
      <c r="F29" s="50">
        <v>64</v>
      </c>
      <c r="G29" s="50" t="s">
        <v>2</v>
      </c>
      <c r="H29" s="41" t="s">
        <v>2</v>
      </c>
      <c r="I29" s="42"/>
      <c r="J29" s="56" t="str">
        <f>IF(G29="No Change","N/A",IF(G29="New Tag Required",Lookup!F:F,IF(G29="Remove Old Tag",Lookup!F:F,IF(G29="N/A","N/A",""))))</f>
        <v>N/A</v>
      </c>
      <c r="K29" s="62"/>
      <c r="M29" s="56" t="str">
        <f>IF(H29="No Change","N/A",IF(H29="New Tag Required",Lookup!F:F,IF(H29="Remove Old Sign",Lookup!F:F,IF(H29="N/A","N/A",""))))</f>
        <v>N/A</v>
      </c>
      <c r="N29" s="62"/>
    </row>
    <row r="30" spans="1:15" s="41" customFormat="1" x14ac:dyDescent="0.25">
      <c r="A30" s="41" t="s">
        <v>91</v>
      </c>
      <c r="B30" s="48" t="s">
        <v>73</v>
      </c>
      <c r="C30" s="42" t="s">
        <v>71</v>
      </c>
      <c r="D30" s="41" t="s">
        <v>5</v>
      </c>
      <c r="E30" s="50">
        <v>58</v>
      </c>
      <c r="F30" s="50">
        <v>60</v>
      </c>
      <c r="G30" s="50" t="s">
        <v>2</v>
      </c>
      <c r="H30" s="41" t="s">
        <v>2</v>
      </c>
      <c r="I30" s="42"/>
      <c r="J30" s="56" t="str">
        <f>IF(G30="No Change","N/A",IF(G30="New Tag Required",Lookup!F:F,IF(G30="Remove Old Tag",Lookup!F:F,IF(G30="N/A","N/A",""))))</f>
        <v>N/A</v>
      </c>
      <c r="K30" s="62"/>
      <c r="M30" s="56" t="str">
        <f>IF(H30="No Change","N/A",IF(H30="New Tag Required",Lookup!F:F,IF(H30="Remove Old Sign",Lookup!F:F,IF(H30="N/A","N/A",""))))</f>
        <v>N/A</v>
      </c>
      <c r="N30" s="62"/>
    </row>
    <row r="31" spans="1:15" s="41" customFormat="1" x14ac:dyDescent="0.25">
      <c r="A31" s="41" t="s">
        <v>92</v>
      </c>
      <c r="B31" s="48" t="s">
        <v>73</v>
      </c>
      <c r="C31" s="42" t="s">
        <v>28</v>
      </c>
      <c r="D31" s="41" t="s">
        <v>5</v>
      </c>
      <c r="E31" s="50">
        <v>69</v>
      </c>
      <c r="F31" s="50">
        <v>71</v>
      </c>
      <c r="G31" s="50" t="s">
        <v>3</v>
      </c>
      <c r="H31" s="41" t="s">
        <v>2</v>
      </c>
      <c r="I31" s="42"/>
      <c r="J31" s="56">
        <f>IF(G31="No Change","N/A",IF(G31="New Tag Required",Lookup!F:F,IF(G31="Remove Old Tag",Lookup!F:F,IF(G31="N/A","N/A",""))))</f>
        <v>0</v>
      </c>
      <c r="K31" s="62"/>
      <c r="M31" s="56" t="str">
        <f>IF(H31="No Change","N/A",IF(H31="New Tag Required",Lookup!F:F,IF(H31="Remove Old Sign",Lookup!F:F,IF(H31="N/A","N/A",""))))</f>
        <v>N/A</v>
      </c>
      <c r="N31" s="62"/>
    </row>
    <row r="32" spans="1:15" s="41" customFormat="1" x14ac:dyDescent="0.25">
      <c r="A32" s="49" t="s">
        <v>93</v>
      </c>
      <c r="B32" s="48" t="s">
        <v>73</v>
      </c>
      <c r="C32" s="42" t="s">
        <v>30</v>
      </c>
      <c r="D32" s="41" t="s">
        <v>6</v>
      </c>
      <c r="E32" s="50">
        <v>247</v>
      </c>
      <c r="F32" s="50">
        <v>247</v>
      </c>
      <c r="G32" s="50" t="s">
        <v>2</v>
      </c>
      <c r="H32" s="41" t="s">
        <v>2</v>
      </c>
      <c r="I32" s="42"/>
      <c r="J32" s="56" t="str">
        <f>IF(G32="No Change","N/A",IF(G32="New Tag Required",Lookup!F:F,IF(G32="Remove Old Tag",Lookup!F:F,IF(G32="N/A","N/A",""))))</f>
        <v>N/A</v>
      </c>
      <c r="K32" s="62"/>
      <c r="M32" s="56" t="str">
        <f>IF(H32="No Change","N/A",IF(H32="New Tag Required",Lookup!F:F,IF(H32="Remove Old Sign",Lookup!F:F,IF(H32="N/A","N/A",""))))</f>
        <v>N/A</v>
      </c>
      <c r="N32" s="62"/>
    </row>
    <row r="33" spans="1:14" s="41" customFormat="1" x14ac:dyDescent="0.25">
      <c r="A33" s="84" t="s">
        <v>94</v>
      </c>
      <c r="B33" s="85" t="s">
        <v>73</v>
      </c>
      <c r="C33" s="42" t="s">
        <v>71</v>
      </c>
      <c r="D33" s="41" t="s">
        <v>5</v>
      </c>
      <c r="E33" s="50">
        <v>95</v>
      </c>
      <c r="F33" s="50">
        <v>94</v>
      </c>
      <c r="G33" s="50" t="s">
        <v>2</v>
      </c>
      <c r="H33" s="41" t="s">
        <v>2</v>
      </c>
      <c r="I33" s="42"/>
      <c r="J33" s="56" t="str">
        <f>IF(G33="No Change","N/A",IF(G33="New Tag Required",Lookup!F:F,IF(G33="Remove Old Tag",Lookup!F:F,IF(G33="N/A","N/A",""))))</f>
        <v>N/A</v>
      </c>
      <c r="K33" s="62"/>
      <c r="M33" s="56" t="str">
        <f>IF(H33="No Change","N/A",IF(H33="New Tag Required",Lookup!F:F,IF(H33="Remove Old Sign",Lookup!F:F,IF(H33="N/A","N/A",""))))</f>
        <v>N/A</v>
      </c>
      <c r="N33" s="62"/>
    </row>
    <row r="34" spans="1:14" x14ac:dyDescent="0.25">
      <c r="A34" s="84" t="s">
        <v>95</v>
      </c>
      <c r="B34" s="85" t="s">
        <v>73</v>
      </c>
      <c r="C34" s="42" t="s">
        <v>71</v>
      </c>
      <c r="D34" s="41" t="s">
        <v>5</v>
      </c>
      <c r="E34" s="50">
        <v>95</v>
      </c>
      <c r="F34" s="50">
        <v>92</v>
      </c>
      <c r="G34" s="50" t="s">
        <v>2</v>
      </c>
      <c r="H34" s="41" t="s">
        <v>2</v>
      </c>
      <c r="I34" s="42"/>
      <c r="J34" s="56" t="str">
        <f>IF(G34="No Change","N/A",IF(G34="New Tag Required",Lookup!F:F,IF(G34="Remove Old Tag",Lookup!F:F,IF(G34="N/A","N/A",""))))</f>
        <v>N/A</v>
      </c>
      <c r="K34" s="62"/>
      <c r="L34" s="41"/>
      <c r="M34" s="56" t="str">
        <f>IF(H34="No Change","N/A",IF(H34="New Tag Required",Lookup!F:F,IF(H34="Remove Old Sign",Lookup!F:F,IF(H34="N/A","N/A",""))))</f>
        <v>N/A</v>
      </c>
      <c r="N34" s="32"/>
    </row>
    <row r="35" spans="1:14" x14ac:dyDescent="0.25">
      <c r="A35" s="84" t="s">
        <v>96</v>
      </c>
      <c r="B35" s="85" t="s">
        <v>73</v>
      </c>
      <c r="C35" s="42" t="s">
        <v>71</v>
      </c>
      <c r="D35" s="16" t="s">
        <v>5</v>
      </c>
      <c r="E35" s="30">
        <v>94</v>
      </c>
      <c r="F35" s="30">
        <v>93</v>
      </c>
      <c r="G35" s="50" t="s">
        <v>2</v>
      </c>
      <c r="H35" s="41" t="s">
        <v>2</v>
      </c>
      <c r="J35" s="10" t="str">
        <f>IF(G35="No Change","N/A",IF(G35="New Tag Required",Lookup!F:F,IF(G35="Remove Old Tag",Lookup!F:F,IF(G35="N/A","N/A",""))))</f>
        <v>N/A</v>
      </c>
      <c r="K35" s="32"/>
      <c r="M35" s="10" t="str">
        <f>IF(H35="No Change","N/A",IF(H35="New Tag Required",Lookup!F:F,IF(H35="Remove Old Sign",Lookup!F:F,IF(H35="N/A","N/A",""))))</f>
        <v>N/A</v>
      </c>
      <c r="N35" s="32"/>
    </row>
    <row r="36" spans="1:14" x14ac:dyDescent="0.25">
      <c r="A36" s="84" t="s">
        <v>97</v>
      </c>
      <c r="B36" s="85" t="s">
        <v>73</v>
      </c>
      <c r="C36" s="42" t="s">
        <v>71</v>
      </c>
      <c r="D36" s="16" t="s">
        <v>5</v>
      </c>
      <c r="E36" s="30">
        <v>94</v>
      </c>
      <c r="F36" s="30">
        <v>93</v>
      </c>
      <c r="G36" s="50" t="s">
        <v>2</v>
      </c>
      <c r="H36" s="41" t="s">
        <v>2</v>
      </c>
      <c r="J36" s="10" t="str">
        <f>IF(G36="No Change","N/A",IF(G36="New Tag Required",Lookup!F:F,IF(G36="Remove Old Tag",Lookup!F:F,IF(G36="N/A","N/A",""))))</f>
        <v>N/A</v>
      </c>
      <c r="K36" s="32"/>
      <c r="M36" s="10" t="str">
        <f>IF(H36="No Change","N/A",IF(H36="New Tag Required",Lookup!F:F,IF(H36="Remove Old Sign",Lookup!F:F,IF(H36="N/A","N/A",""))))</f>
        <v>N/A</v>
      </c>
      <c r="N36" s="32"/>
    </row>
    <row r="37" spans="1:14" x14ac:dyDescent="0.25">
      <c r="A37" s="84" t="s">
        <v>98</v>
      </c>
      <c r="B37" s="85" t="s">
        <v>73</v>
      </c>
      <c r="C37" s="42" t="s">
        <v>71</v>
      </c>
      <c r="D37" s="16" t="s">
        <v>5</v>
      </c>
      <c r="E37" s="30">
        <v>94</v>
      </c>
      <c r="F37" s="30">
        <v>92</v>
      </c>
      <c r="G37" s="50" t="s">
        <v>2</v>
      </c>
      <c r="H37" s="41" t="s">
        <v>2</v>
      </c>
      <c r="J37" s="10" t="str">
        <f>IF(G37="No Change","N/A",IF(G37="New Tag Required",Lookup!F:F,IF(G37="Remove Old Tag",Lookup!F:F,IF(G37="N/A","N/A",""))))</f>
        <v>N/A</v>
      </c>
      <c r="K37" s="32"/>
      <c r="M37" s="10" t="str">
        <f>IF(H37="No Change","N/A",IF(H37="New Tag Required",Lookup!F:F,IF(H37="Remove Old Sign",Lookup!F:F,IF(H37="N/A","N/A",""))))</f>
        <v>N/A</v>
      </c>
      <c r="N37" s="32"/>
    </row>
    <row r="38" spans="1:14" x14ac:dyDescent="0.25">
      <c r="A38" s="84" t="s">
        <v>99</v>
      </c>
      <c r="B38" s="85" t="s">
        <v>73</v>
      </c>
      <c r="C38" s="42" t="s">
        <v>71</v>
      </c>
      <c r="D38" s="16" t="s">
        <v>6</v>
      </c>
      <c r="E38" s="30">
        <v>94</v>
      </c>
      <c r="F38" s="30">
        <v>94</v>
      </c>
      <c r="G38" s="50" t="s">
        <v>2</v>
      </c>
      <c r="H38" s="41" t="s">
        <v>2</v>
      </c>
      <c r="K38" s="32"/>
      <c r="N38" s="32"/>
    </row>
    <row r="39" spans="1:14" x14ac:dyDescent="0.25">
      <c r="A39" s="84" t="s">
        <v>100</v>
      </c>
      <c r="B39" s="85" t="s">
        <v>73</v>
      </c>
      <c r="C39" s="42" t="s">
        <v>71</v>
      </c>
      <c r="D39" s="16" t="s">
        <v>5</v>
      </c>
      <c r="E39" s="30">
        <v>185</v>
      </c>
      <c r="F39" s="30">
        <v>190</v>
      </c>
      <c r="G39" s="50" t="s">
        <v>2</v>
      </c>
      <c r="H39" s="41" t="s">
        <v>2</v>
      </c>
      <c r="K39" s="32"/>
      <c r="N39" s="32"/>
    </row>
    <row r="40" spans="1:14" x14ac:dyDescent="0.25">
      <c r="A40" s="49" t="s">
        <v>103</v>
      </c>
      <c r="B40" s="48" t="s">
        <v>73</v>
      </c>
      <c r="C40" s="11" t="s">
        <v>24</v>
      </c>
      <c r="D40" s="16" t="s">
        <v>5</v>
      </c>
      <c r="E40" s="30">
        <v>0</v>
      </c>
      <c r="F40" s="30">
        <v>472</v>
      </c>
      <c r="G40" s="30" t="s">
        <v>3</v>
      </c>
      <c r="H40" s="16" t="s">
        <v>18</v>
      </c>
      <c r="K40" s="32"/>
      <c r="N40" s="32"/>
    </row>
    <row r="41" spans="1:14" x14ac:dyDescent="0.25">
      <c r="A41" s="49" t="s">
        <v>104</v>
      </c>
      <c r="B41" s="48" t="s">
        <v>73</v>
      </c>
      <c r="C41" s="42" t="s">
        <v>152</v>
      </c>
      <c r="D41" s="16" t="s">
        <v>5</v>
      </c>
      <c r="E41" s="30">
        <v>260</v>
      </c>
      <c r="F41" s="30">
        <v>575</v>
      </c>
      <c r="G41" s="30" t="s">
        <v>3</v>
      </c>
      <c r="H41" s="16" t="s">
        <v>2</v>
      </c>
      <c r="K41" s="32"/>
      <c r="N41" s="32"/>
    </row>
    <row r="42" spans="1:14" x14ac:dyDescent="0.25">
      <c r="A42" s="49" t="s">
        <v>106</v>
      </c>
      <c r="B42" s="48" t="s">
        <v>73</v>
      </c>
      <c r="C42" s="11" t="s">
        <v>24</v>
      </c>
      <c r="D42" s="16" t="s">
        <v>5</v>
      </c>
      <c r="E42" s="30">
        <v>0</v>
      </c>
      <c r="F42" s="30">
        <v>593</v>
      </c>
      <c r="G42" s="30" t="s">
        <v>3</v>
      </c>
      <c r="H42" s="16" t="s">
        <v>18</v>
      </c>
      <c r="K42" s="32"/>
      <c r="N42" s="32"/>
    </row>
    <row r="43" spans="1:14" x14ac:dyDescent="0.25">
      <c r="A43" s="49" t="s">
        <v>107</v>
      </c>
      <c r="B43" s="48" t="s">
        <v>73</v>
      </c>
      <c r="C43" s="11" t="s">
        <v>24</v>
      </c>
      <c r="D43" s="16" t="s">
        <v>5</v>
      </c>
      <c r="E43" s="30">
        <v>0</v>
      </c>
      <c r="F43" s="30">
        <v>713</v>
      </c>
      <c r="G43" s="30" t="s">
        <v>3</v>
      </c>
      <c r="H43" s="16" t="s">
        <v>18</v>
      </c>
      <c r="I43" s="11" t="s">
        <v>154</v>
      </c>
      <c r="K43" s="32"/>
      <c r="N43" s="32"/>
    </row>
    <row r="44" spans="1:14" x14ac:dyDescent="0.25">
      <c r="A44" s="49" t="s">
        <v>108</v>
      </c>
      <c r="B44" s="48" t="s">
        <v>73</v>
      </c>
      <c r="C44" s="11" t="s">
        <v>24</v>
      </c>
      <c r="D44" s="16" t="s">
        <v>5</v>
      </c>
      <c r="E44" s="30">
        <v>0</v>
      </c>
      <c r="F44" s="30">
        <v>815</v>
      </c>
      <c r="G44" s="30" t="s">
        <v>3</v>
      </c>
      <c r="H44" s="16" t="s">
        <v>18</v>
      </c>
      <c r="K44" s="32"/>
      <c r="N44" s="32"/>
    </row>
    <row r="45" spans="1:14" x14ac:dyDescent="0.25">
      <c r="A45" s="49" t="s">
        <v>109</v>
      </c>
      <c r="B45" s="48" t="s">
        <v>73</v>
      </c>
      <c r="C45" s="11" t="s">
        <v>24</v>
      </c>
      <c r="D45" s="16" t="s">
        <v>5</v>
      </c>
      <c r="E45" s="30">
        <v>0</v>
      </c>
      <c r="F45" s="30">
        <v>346</v>
      </c>
      <c r="G45" s="30" t="s">
        <v>3</v>
      </c>
      <c r="H45" s="16" t="s">
        <v>18</v>
      </c>
      <c r="K45" s="32"/>
      <c r="N45" s="32"/>
    </row>
    <row r="46" spans="1:14" x14ac:dyDescent="0.25">
      <c r="A46" s="49" t="s">
        <v>110</v>
      </c>
      <c r="B46" s="48" t="s">
        <v>73</v>
      </c>
      <c r="C46" s="11" t="s">
        <v>24</v>
      </c>
      <c r="D46" s="16" t="s">
        <v>5</v>
      </c>
      <c r="E46" s="30">
        <v>0</v>
      </c>
      <c r="F46" s="30">
        <v>144</v>
      </c>
      <c r="G46" s="30" t="s">
        <v>3</v>
      </c>
      <c r="H46" s="16" t="s">
        <v>18</v>
      </c>
      <c r="K46" s="32"/>
      <c r="N46" s="32"/>
    </row>
    <row r="47" spans="1:14" x14ac:dyDescent="0.25">
      <c r="A47" s="49" t="s">
        <v>111</v>
      </c>
      <c r="B47" s="48" t="s">
        <v>73</v>
      </c>
      <c r="C47" s="11" t="s">
        <v>24</v>
      </c>
      <c r="D47" s="16" t="s">
        <v>5</v>
      </c>
      <c r="E47" s="30">
        <v>0</v>
      </c>
      <c r="F47" s="30">
        <v>127</v>
      </c>
      <c r="G47" s="30" t="s">
        <v>3</v>
      </c>
      <c r="H47" s="16" t="s">
        <v>18</v>
      </c>
      <c r="K47" s="32"/>
      <c r="N47" s="32"/>
    </row>
    <row r="48" spans="1:14" x14ac:dyDescent="0.25">
      <c r="A48" s="49" t="s">
        <v>121</v>
      </c>
      <c r="B48" s="48" t="s">
        <v>73</v>
      </c>
      <c r="C48" s="11" t="s">
        <v>71</v>
      </c>
      <c r="D48" s="16" t="s">
        <v>5</v>
      </c>
      <c r="E48" s="30">
        <v>110</v>
      </c>
      <c r="F48" s="30">
        <v>111</v>
      </c>
      <c r="G48" s="30" t="s">
        <v>2</v>
      </c>
      <c r="H48" s="16" t="s">
        <v>2</v>
      </c>
      <c r="K48" s="32"/>
      <c r="N48" s="32"/>
    </row>
    <row r="49" spans="1:14" ht="15" customHeight="1" x14ac:dyDescent="0.25">
      <c r="A49" s="49" t="s">
        <v>120</v>
      </c>
      <c r="B49" s="48" t="s">
        <v>73</v>
      </c>
      <c r="C49" s="11" t="s">
        <v>71</v>
      </c>
      <c r="D49" s="16" t="s">
        <v>5</v>
      </c>
      <c r="E49" s="30">
        <v>757</v>
      </c>
      <c r="F49" s="30">
        <v>745</v>
      </c>
      <c r="G49" s="30" t="s">
        <v>2</v>
      </c>
      <c r="H49" s="16" t="s">
        <v>2</v>
      </c>
      <c r="I49" s="11" t="s">
        <v>119</v>
      </c>
      <c r="K49" s="32"/>
      <c r="N49" s="32"/>
    </row>
    <row r="50" spans="1:14" x14ac:dyDescent="0.25">
      <c r="A50" s="49" t="s">
        <v>156</v>
      </c>
      <c r="B50" s="48" t="s">
        <v>73</v>
      </c>
      <c r="C50" s="11" t="s">
        <v>71</v>
      </c>
      <c r="D50" s="16" t="s">
        <v>5</v>
      </c>
      <c r="E50" s="30">
        <v>360</v>
      </c>
      <c r="F50" s="30">
        <v>372</v>
      </c>
      <c r="G50" s="30" t="s">
        <v>2</v>
      </c>
      <c r="H50" s="16" t="s">
        <v>2</v>
      </c>
      <c r="K50" s="32"/>
      <c r="N50" s="32"/>
    </row>
    <row r="51" spans="1:14" ht="14.25" customHeight="1" x14ac:dyDescent="0.25">
      <c r="A51" s="53" t="s">
        <v>115</v>
      </c>
      <c r="B51" s="74" t="s">
        <v>73</v>
      </c>
      <c r="C51" s="11" t="s">
        <v>52</v>
      </c>
      <c r="D51" s="16" t="s">
        <v>5</v>
      </c>
      <c r="E51" s="30">
        <v>21</v>
      </c>
      <c r="F51" s="30">
        <v>0</v>
      </c>
      <c r="G51" s="30"/>
      <c r="I51" s="11" t="s">
        <v>116</v>
      </c>
      <c r="K51" s="32"/>
      <c r="N51" s="32"/>
    </row>
    <row r="52" spans="1:14" ht="14.25" customHeight="1" x14ac:dyDescent="0.25">
      <c r="A52" s="53"/>
      <c r="B52" s="74"/>
      <c r="C52" s="11"/>
      <c r="E52" s="30"/>
      <c r="F52" s="30"/>
      <c r="G52" s="30"/>
      <c r="K52" s="32"/>
      <c r="N52" s="32"/>
    </row>
    <row r="53" spans="1:14" x14ac:dyDescent="0.25">
      <c r="A53" s="49" t="s">
        <v>113</v>
      </c>
      <c r="B53" s="74" t="s">
        <v>114</v>
      </c>
      <c r="C53" s="11" t="s">
        <v>49</v>
      </c>
      <c r="D53" s="16" t="s">
        <v>5</v>
      </c>
      <c r="E53" s="30">
        <v>341</v>
      </c>
      <c r="F53" s="30">
        <v>418</v>
      </c>
      <c r="G53" s="30" t="s">
        <v>2</v>
      </c>
      <c r="H53" s="16" t="s">
        <v>2</v>
      </c>
      <c r="K53" s="32"/>
      <c r="N53" s="32"/>
    </row>
    <row r="54" spans="1:14" ht="14.25" customHeight="1" x14ac:dyDescent="0.25">
      <c r="A54" s="53" t="s">
        <v>115</v>
      </c>
      <c r="B54" s="74" t="s">
        <v>114</v>
      </c>
      <c r="C54" s="11" t="s">
        <v>52</v>
      </c>
      <c r="D54" s="16" t="s">
        <v>5</v>
      </c>
      <c r="E54" s="30">
        <v>68</v>
      </c>
      <c r="F54" s="30">
        <v>0</v>
      </c>
      <c r="G54" s="30"/>
      <c r="I54" s="11" t="s">
        <v>116</v>
      </c>
      <c r="K54" s="32"/>
      <c r="N54" s="32"/>
    </row>
    <row r="55" spans="1:14" x14ac:dyDescent="0.25">
      <c r="A55" s="53"/>
      <c r="B55" s="48"/>
      <c r="C55" s="11"/>
      <c r="E55" s="30"/>
      <c r="F55" s="30"/>
      <c r="G55" s="30"/>
      <c r="K55" s="32"/>
      <c r="N55" s="32"/>
    </row>
    <row r="56" spans="1:14" ht="15.75" thickBot="1" x14ac:dyDescent="0.3">
      <c r="A56" s="53"/>
      <c r="B56" s="48"/>
      <c r="C56" s="11"/>
      <c r="E56" s="30"/>
      <c r="F56" s="30"/>
      <c r="G56" s="30"/>
      <c r="K56" s="32"/>
      <c r="N56" s="32"/>
    </row>
    <row r="57" spans="1:14" ht="45" x14ac:dyDescent="0.25">
      <c r="A57" s="53"/>
      <c r="C57" s="11"/>
      <c r="E57" s="30"/>
      <c r="F57" s="30"/>
      <c r="G57" s="71" t="s">
        <v>45</v>
      </c>
      <c r="H57" s="72" t="s">
        <v>46</v>
      </c>
      <c r="J57" s="73" t="s">
        <v>40</v>
      </c>
      <c r="K57" s="10"/>
      <c r="L57" s="10"/>
      <c r="M57" s="73" t="s">
        <v>41</v>
      </c>
    </row>
    <row r="58" spans="1:14" ht="15.75" thickBot="1" x14ac:dyDescent="0.3">
      <c r="A58" s="53"/>
      <c r="C58" s="11"/>
      <c r="E58" s="30"/>
      <c r="F58" s="30"/>
      <c r="G58" s="14">
        <f>COUNTIF(G6:G57,"New Tag Required")</f>
        <v>16</v>
      </c>
      <c r="H58" s="13">
        <f>COUNTIF(H6:H57,"New Sign Required")</f>
        <v>12</v>
      </c>
      <c r="J58" s="12">
        <f>COUNTIF(J6:J57,"Installed")</f>
        <v>0</v>
      </c>
      <c r="K58" s="10"/>
      <c r="L58" s="10"/>
      <c r="M58" s="12">
        <f>COUNTIF(M6:M57,"Installed")</f>
        <v>0</v>
      </c>
    </row>
    <row r="59" spans="1:14" x14ac:dyDescent="0.25">
      <c r="A59" s="53"/>
      <c r="C59" s="11"/>
      <c r="E59" s="30"/>
      <c r="F59" s="30"/>
      <c r="G59" s="30"/>
    </row>
    <row r="60" spans="1:14" x14ac:dyDescent="0.25">
      <c r="A60" s="53"/>
      <c r="C60" s="11"/>
      <c r="E60" s="30"/>
      <c r="F60" s="30"/>
      <c r="G60" s="30"/>
    </row>
    <row r="61" spans="1:14" x14ac:dyDescent="0.25">
      <c r="A61" s="53"/>
      <c r="C61" s="11"/>
      <c r="E61" s="30"/>
      <c r="F61" s="30"/>
      <c r="G61" s="30"/>
    </row>
    <row r="62" spans="1:14" x14ac:dyDescent="0.25">
      <c r="A62" s="53"/>
      <c r="C62" s="11"/>
      <c r="E62" s="30"/>
      <c r="F62" s="30"/>
      <c r="G62" s="30"/>
    </row>
    <row r="63" spans="1:14" x14ac:dyDescent="0.25">
      <c r="A63" s="53"/>
      <c r="C63" s="11"/>
      <c r="E63" s="30"/>
      <c r="F63" s="30"/>
      <c r="G63" s="30"/>
    </row>
    <row r="64" spans="1:14" x14ac:dyDescent="0.25">
      <c r="A64" s="53"/>
      <c r="C64" s="11"/>
      <c r="E64" s="30"/>
      <c r="F64" s="30"/>
      <c r="G64" s="30"/>
    </row>
    <row r="65" spans="1:7" x14ac:dyDescent="0.25">
      <c r="A65" s="53"/>
      <c r="C65" s="11"/>
      <c r="E65" s="30"/>
      <c r="F65" s="30"/>
      <c r="G65" s="30"/>
    </row>
    <row r="66" spans="1:7" x14ac:dyDescent="0.25">
      <c r="A66" s="54"/>
      <c r="C66" s="11"/>
      <c r="E66" s="30"/>
      <c r="F66" s="33"/>
      <c r="G66" s="30"/>
    </row>
    <row r="67" spans="1:7" x14ac:dyDescent="0.25">
      <c r="A67" s="54"/>
      <c r="C67" s="11"/>
      <c r="E67" s="30"/>
      <c r="F67" s="33"/>
      <c r="G67" s="30"/>
    </row>
    <row r="68" spans="1:7" x14ac:dyDescent="0.25">
      <c r="A68" s="54"/>
      <c r="C68" s="11"/>
      <c r="E68" s="30"/>
      <c r="F68" s="34"/>
      <c r="G68" s="30"/>
    </row>
    <row r="69" spans="1:7" x14ac:dyDescent="0.25">
      <c r="A69" s="53"/>
      <c r="C69" s="11"/>
      <c r="E69" s="30"/>
      <c r="F69" s="33"/>
      <c r="G69" s="30"/>
    </row>
    <row r="70" spans="1:7" x14ac:dyDescent="0.25">
      <c r="A70" s="53"/>
      <c r="C70" s="11"/>
      <c r="E70" s="30"/>
      <c r="F70" s="33"/>
      <c r="G70" s="30"/>
    </row>
    <row r="71" spans="1:7" x14ac:dyDescent="0.25">
      <c r="A71" s="55"/>
      <c r="C71" s="11"/>
      <c r="E71" s="30"/>
      <c r="F71" s="30"/>
      <c r="G71" s="30"/>
    </row>
    <row r="72" spans="1:7" x14ac:dyDescent="0.25">
      <c r="A72" s="55"/>
      <c r="C72" s="11"/>
      <c r="E72" s="30"/>
      <c r="F72" s="30"/>
      <c r="G72" s="30"/>
    </row>
    <row r="73" spans="1:7" x14ac:dyDescent="0.25">
      <c r="A73" s="55"/>
      <c r="C73" s="11"/>
      <c r="E73" s="30"/>
      <c r="F73" s="30"/>
      <c r="G73" s="30"/>
    </row>
    <row r="74" spans="1:7" x14ac:dyDescent="0.25">
      <c r="A74" s="55"/>
      <c r="C74" s="11"/>
      <c r="E74" s="30"/>
      <c r="F74" s="30"/>
      <c r="G74" s="30"/>
    </row>
    <row r="75" spans="1:7" x14ac:dyDescent="0.25">
      <c r="A75" s="55"/>
      <c r="C75" s="11"/>
      <c r="E75" s="30"/>
      <c r="F75" s="31"/>
      <c r="G75" s="30"/>
    </row>
    <row r="76" spans="1:7" x14ac:dyDescent="0.25">
      <c r="A76" s="55"/>
      <c r="C76" s="11"/>
      <c r="E76" s="30"/>
      <c r="F76" s="30"/>
      <c r="G76" s="30"/>
    </row>
    <row r="77" spans="1:7" x14ac:dyDescent="0.25">
      <c r="A77" s="55"/>
      <c r="C77" s="11"/>
      <c r="E77" s="30"/>
      <c r="F77" s="30"/>
      <c r="G77" s="30"/>
    </row>
    <row r="78" spans="1:7" x14ac:dyDescent="0.25">
      <c r="A78" s="53"/>
      <c r="C78" s="11"/>
      <c r="E78" s="30"/>
      <c r="F78" s="30"/>
      <c r="G78" s="30"/>
    </row>
    <row r="79" spans="1:7" x14ac:dyDescent="0.25">
      <c r="A79" s="53"/>
      <c r="C79" s="11"/>
    </row>
    <row r="80" spans="1:7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91" spans="3:3" x14ac:dyDescent="0.25">
      <c r="C91" s="11"/>
    </row>
    <row r="92" spans="3:3" x14ac:dyDescent="0.25">
      <c r="C92" s="11"/>
    </row>
    <row r="93" spans="3:3" x14ac:dyDescent="0.25">
      <c r="C93" s="11"/>
    </row>
    <row r="94" spans="3:3" x14ac:dyDescent="0.25">
      <c r="C94" s="11"/>
    </row>
    <row r="95" spans="3:3" x14ac:dyDescent="0.25">
      <c r="C95" s="11"/>
    </row>
    <row r="96" spans="3:3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103" spans="3:3" x14ac:dyDescent="0.25">
      <c r="C103" s="11"/>
    </row>
    <row r="104" spans="3:3" x14ac:dyDescent="0.25">
      <c r="C104" s="11"/>
    </row>
    <row r="105" spans="3:3" x14ac:dyDescent="0.25">
      <c r="C105" s="11"/>
    </row>
    <row r="106" spans="3:3" x14ac:dyDescent="0.25">
      <c r="C106" s="11"/>
    </row>
    <row r="107" spans="3:3" x14ac:dyDescent="0.25">
      <c r="C107" s="11"/>
    </row>
    <row r="224" spans="3:3" x14ac:dyDescent="0.25">
      <c r="C224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63:G77 G6 G53:G56">
    <cfRule type="containsText" dxfId="133" priority="217" operator="containsText" text="New Tag Required">
      <formula>NOT(ISERROR(SEARCH("New Tag Required",G6)))</formula>
    </cfRule>
  </conditionalFormatting>
  <conditionalFormatting sqref="D6 D53:D123">
    <cfRule type="containsText" dxfId="132" priority="216" operator="containsText" text="Yes">
      <formula>NOT(ISERROR(SEARCH("Yes",D6)))</formula>
    </cfRule>
  </conditionalFormatting>
  <conditionalFormatting sqref="H63:H123 H224:H445 H6 H53:H56">
    <cfRule type="containsText" dxfId="131" priority="204" operator="containsText" text="New Sign Required">
      <formula>NOT(ISERROR(SEARCH("New Sign Required",H6)))</formula>
    </cfRule>
  </conditionalFormatting>
  <conditionalFormatting sqref="G63:G123 G6:H6 G53:H56">
    <cfRule type="containsText" dxfId="130" priority="203" operator="containsText" text="Action Required">
      <formula>NOT(ISERROR(SEARCH("Action Required",G6)))</formula>
    </cfRule>
  </conditionalFormatting>
  <conditionalFormatting sqref="H63:H123">
    <cfRule type="containsText" dxfId="129" priority="202" operator="containsText" text="Action Required">
      <formula>NOT(ISERROR(SEARCH("Action Required",H63)))</formula>
    </cfRule>
  </conditionalFormatting>
  <conditionalFormatting sqref="G59:G62 G7 G10:G17 G20:G50">
    <cfRule type="containsText" dxfId="128" priority="144" operator="containsText" text="New Tag Required">
      <formula>NOT(ISERROR(SEARCH("New Tag Required",G7)))</formula>
    </cfRule>
  </conditionalFormatting>
  <conditionalFormatting sqref="D16:D17 D20:D50">
    <cfRule type="containsText" dxfId="127" priority="143" operator="containsText" text="Yes">
      <formula>NOT(ISERROR(SEARCH("Yes",D16)))</formula>
    </cfRule>
  </conditionalFormatting>
  <conditionalFormatting sqref="H59:H62 H7 H10:H17 H20:H50">
    <cfRule type="containsText" dxfId="126" priority="142" operator="containsText" text="New Sign Required">
      <formula>NOT(ISERROR(SEARCH("New Sign Required",H7)))</formula>
    </cfRule>
  </conditionalFormatting>
  <conditionalFormatting sqref="G59:G62 G7 G10:G17 G20:G50">
    <cfRule type="containsText" dxfId="125" priority="141" operator="containsText" text="Action Required">
      <formula>NOT(ISERROR(SEARCH("Action Required",G7)))</formula>
    </cfRule>
  </conditionalFormatting>
  <conditionalFormatting sqref="H59:H62 H7 H10:H17 H20:H50">
    <cfRule type="containsText" dxfId="124" priority="140" operator="containsText" text="Action Required">
      <formula>NOT(ISERROR(SEARCH("Action Required",H7)))</formula>
    </cfRule>
  </conditionalFormatting>
  <conditionalFormatting sqref="D124:D223">
    <cfRule type="containsText" dxfId="123" priority="136" operator="containsText" text="Yes">
      <formula>NOT(ISERROR(SEARCH("Yes",D124)))</formula>
    </cfRule>
  </conditionalFormatting>
  <conditionalFormatting sqref="H124:H223">
    <cfRule type="containsText" dxfId="122" priority="135" operator="containsText" text="New Sign Required">
      <formula>NOT(ISERROR(SEARCH("New Sign Required",H124)))</formula>
    </cfRule>
  </conditionalFormatting>
  <conditionalFormatting sqref="G124:G223">
    <cfRule type="containsText" dxfId="121" priority="134" operator="containsText" text="Action Required">
      <formula>NOT(ISERROR(SEARCH("Action Required",G124)))</formula>
    </cfRule>
  </conditionalFormatting>
  <conditionalFormatting sqref="H124:H223">
    <cfRule type="containsText" dxfId="120" priority="133" operator="containsText" text="Action Required">
      <formula>NOT(ISERROR(SEARCH("Action Required",H124)))</formula>
    </cfRule>
  </conditionalFormatting>
  <conditionalFormatting sqref="D7">
    <cfRule type="containsText" dxfId="119" priority="119" operator="containsText" text="Yes">
      <formula>NOT(ISERROR(SEARCH("Yes",D7)))</formula>
    </cfRule>
  </conditionalFormatting>
  <conditionalFormatting sqref="G7">
    <cfRule type="containsText" dxfId="118" priority="118" operator="containsText" text="New Tag Required">
      <formula>NOT(ISERROR(SEARCH("New Tag Required",G7)))</formula>
    </cfRule>
  </conditionalFormatting>
  <conditionalFormatting sqref="H7">
    <cfRule type="containsText" dxfId="117" priority="117" operator="containsText" text="New Sign Required">
      <formula>NOT(ISERROR(SEARCH("New Sign Required",H7)))</formula>
    </cfRule>
  </conditionalFormatting>
  <conditionalFormatting sqref="G7">
    <cfRule type="containsText" dxfId="116" priority="116" operator="containsText" text="Action Required">
      <formula>NOT(ISERROR(SEARCH("Action Required",G7)))</formula>
    </cfRule>
  </conditionalFormatting>
  <conditionalFormatting sqref="H7">
    <cfRule type="containsText" dxfId="115" priority="115" operator="containsText" text="Action Required">
      <formula>NOT(ISERROR(SEARCH("Action Required",H7)))</formula>
    </cfRule>
  </conditionalFormatting>
  <conditionalFormatting sqref="G8">
    <cfRule type="containsText" dxfId="114" priority="114" operator="containsText" text="New Tag Required">
      <formula>NOT(ISERROR(SEARCH("New Tag Required",G8)))</formula>
    </cfRule>
  </conditionalFormatting>
  <conditionalFormatting sqref="H8">
    <cfRule type="containsText" dxfId="113" priority="113" operator="containsText" text="New Sign Required">
      <formula>NOT(ISERROR(SEARCH("New Sign Required",H8)))</formula>
    </cfRule>
  </conditionalFormatting>
  <conditionalFormatting sqref="G8">
    <cfRule type="containsText" dxfId="112" priority="112" operator="containsText" text="Action Required">
      <formula>NOT(ISERROR(SEARCH("Action Required",G8)))</formula>
    </cfRule>
  </conditionalFormatting>
  <conditionalFormatting sqref="H8">
    <cfRule type="containsText" dxfId="111" priority="111" operator="containsText" text="Action Required">
      <formula>NOT(ISERROR(SEARCH("Action Required",H8)))</formula>
    </cfRule>
  </conditionalFormatting>
  <conditionalFormatting sqref="J2:N2">
    <cfRule type="cellIs" dxfId="110" priority="110" operator="notEqual">
      <formula>0</formula>
    </cfRule>
  </conditionalFormatting>
  <conditionalFormatting sqref="J7:J17 J19:J37">
    <cfRule type="cellIs" dxfId="109" priority="109" operator="equal">
      <formula>0</formula>
    </cfRule>
  </conditionalFormatting>
  <conditionalFormatting sqref="M7:M17 M19:M37">
    <cfRule type="cellIs" dxfId="108" priority="108" operator="equal">
      <formula>0</formula>
    </cfRule>
  </conditionalFormatting>
  <conditionalFormatting sqref="J7:J17 M7:M17 M19:M37 J19:J37">
    <cfRule type="cellIs" dxfId="107" priority="105" operator="equal">
      <formula>"In Progress"</formula>
    </cfRule>
    <cfRule type="cellIs" dxfId="106" priority="106" operator="equal">
      <formula>"Log Issues"</formula>
    </cfRule>
    <cfRule type="cellIs" dxfId="105" priority="107" operator="equal">
      <formula>"N/A"</formula>
    </cfRule>
  </conditionalFormatting>
  <conditionalFormatting sqref="K16:L17 K7:K16 K19:L19">
    <cfRule type="expression" dxfId="104" priority="104">
      <formula>$J7="Log Issues"</formula>
    </cfRule>
  </conditionalFormatting>
  <conditionalFormatting sqref="N7:N16">
    <cfRule type="expression" dxfId="103" priority="103">
      <formula>$M7="Log Issues"</formula>
    </cfRule>
  </conditionalFormatting>
  <conditionalFormatting sqref="G9">
    <cfRule type="containsText" dxfId="102" priority="102" operator="containsText" text="New Tag Required">
      <formula>NOT(ISERROR(SEARCH("New Tag Required",G9)))</formula>
    </cfRule>
  </conditionalFormatting>
  <conditionalFormatting sqref="H9">
    <cfRule type="containsText" dxfId="101" priority="101" operator="containsText" text="New Sign Required">
      <formula>NOT(ISERROR(SEARCH("New Sign Required",H9)))</formula>
    </cfRule>
  </conditionalFormatting>
  <conditionalFormatting sqref="G9">
    <cfRule type="containsText" dxfId="100" priority="100" operator="containsText" text="Action Required">
      <formula>NOT(ISERROR(SEARCH("Action Required",G9)))</formula>
    </cfRule>
  </conditionalFormatting>
  <conditionalFormatting sqref="H9">
    <cfRule type="containsText" dxfId="99" priority="99" operator="containsText" text="Action Required">
      <formula>NOT(ISERROR(SEARCH("Action Required",H9)))</formula>
    </cfRule>
  </conditionalFormatting>
  <conditionalFormatting sqref="H1:H17 H53:H1048576 H20:H50">
    <cfRule type="containsText" dxfId="98" priority="97" operator="containsText" text="Remove Old Sign">
      <formula>NOT(ISERROR(SEARCH("Remove Old Sign",H1)))</formula>
    </cfRule>
    <cfRule type="containsText" dxfId="97" priority="98" operator="containsText" text="Move Sign to New Location">
      <formula>NOT(ISERROR(SEARCH("Move Sign to New Location",H1)))</formula>
    </cfRule>
  </conditionalFormatting>
  <conditionalFormatting sqref="G1:G17 G53:G1048576 G20:G50">
    <cfRule type="containsText" dxfId="96" priority="96" operator="containsText" text="Remove Old Tag">
      <formula>NOT(ISERROR(SEARCH("Remove Old Tag",G1)))</formula>
    </cfRule>
  </conditionalFormatting>
  <conditionalFormatting sqref="D15">
    <cfRule type="containsText" dxfId="95" priority="88" operator="containsText" text="Yes">
      <formula>NOT(ISERROR(SEARCH("Yes",D15)))</formula>
    </cfRule>
  </conditionalFormatting>
  <conditionalFormatting sqref="D8">
    <cfRule type="containsText" dxfId="94" priority="94" operator="containsText" text="Yes">
      <formula>NOT(ISERROR(SEARCH("Yes",D8)))</formula>
    </cfRule>
  </conditionalFormatting>
  <conditionalFormatting sqref="D9">
    <cfRule type="containsText" dxfId="93" priority="93" operator="containsText" text="Yes">
      <formula>NOT(ISERROR(SEARCH("Yes",D9)))</formula>
    </cfRule>
  </conditionalFormatting>
  <conditionalFormatting sqref="D10:D12">
    <cfRule type="containsText" dxfId="92" priority="92" operator="containsText" text="Yes">
      <formula>NOT(ISERROR(SEARCH("Yes",D10)))</formula>
    </cfRule>
  </conditionalFormatting>
  <conditionalFormatting sqref="D12">
    <cfRule type="containsText" dxfId="91" priority="91" operator="containsText" text="Yes">
      <formula>NOT(ISERROR(SEARCH("Yes",D12)))</formula>
    </cfRule>
  </conditionalFormatting>
  <conditionalFormatting sqref="D13">
    <cfRule type="containsText" dxfId="90" priority="90" operator="containsText" text="Yes">
      <formula>NOT(ISERROR(SEARCH("Yes",D13)))</formula>
    </cfRule>
  </conditionalFormatting>
  <conditionalFormatting sqref="D14">
    <cfRule type="containsText" dxfId="89" priority="89" operator="containsText" text="Yes">
      <formula>NOT(ISERROR(SEARCH("Yes",D14)))</formula>
    </cfRule>
  </conditionalFormatting>
  <conditionalFormatting sqref="G48">
    <cfRule type="containsText" dxfId="88" priority="80" operator="containsText" text="Remove Old Tag">
      <formula>NOT(ISERROR(SEARCH("Remove Old Tag",G48)))</formula>
    </cfRule>
  </conditionalFormatting>
  <conditionalFormatting sqref="G48">
    <cfRule type="containsText" dxfId="87" priority="87" operator="containsText" text="New Tag Required">
      <formula>NOT(ISERROR(SEARCH("New Tag Required",G48)))</formula>
    </cfRule>
  </conditionalFormatting>
  <conditionalFormatting sqref="D48">
    <cfRule type="containsText" dxfId="86" priority="86" operator="containsText" text="Yes">
      <formula>NOT(ISERROR(SEARCH("Yes",D48)))</formula>
    </cfRule>
  </conditionalFormatting>
  <conditionalFormatting sqref="H48">
    <cfRule type="containsText" dxfId="85" priority="85" operator="containsText" text="New Sign Required">
      <formula>NOT(ISERROR(SEARCH("New Sign Required",H48)))</formula>
    </cfRule>
  </conditionalFormatting>
  <conditionalFormatting sqref="G48">
    <cfRule type="containsText" dxfId="84" priority="84" operator="containsText" text="Action Required">
      <formula>NOT(ISERROR(SEARCH("Action Required",G48)))</formula>
    </cfRule>
  </conditionalFormatting>
  <conditionalFormatting sqref="H48">
    <cfRule type="containsText" dxfId="83" priority="83" operator="containsText" text="Action Required">
      <formula>NOT(ISERROR(SEARCH("Action Required",H48)))</formula>
    </cfRule>
  </conditionalFormatting>
  <conditionalFormatting sqref="H48">
    <cfRule type="containsText" dxfId="82" priority="81" operator="containsText" text="Remove Old Sign">
      <formula>NOT(ISERROR(SEARCH("Remove Old Sign",H48)))</formula>
    </cfRule>
    <cfRule type="containsText" dxfId="81" priority="82" operator="containsText" text="Move Sign to New Location">
      <formula>NOT(ISERROR(SEARCH("Move Sign to New Location",H48)))</formula>
    </cfRule>
  </conditionalFormatting>
  <conditionalFormatting sqref="G50">
    <cfRule type="containsText" dxfId="80" priority="72" operator="containsText" text="Remove Old Tag">
      <formula>NOT(ISERROR(SEARCH("Remove Old Tag",G50)))</formula>
    </cfRule>
  </conditionalFormatting>
  <conditionalFormatting sqref="G50">
    <cfRule type="containsText" dxfId="79" priority="79" operator="containsText" text="New Tag Required">
      <formula>NOT(ISERROR(SEARCH("New Tag Required",G50)))</formula>
    </cfRule>
  </conditionalFormatting>
  <conditionalFormatting sqref="D50">
    <cfRule type="containsText" dxfId="78" priority="78" operator="containsText" text="Yes">
      <formula>NOT(ISERROR(SEARCH("Yes",D50)))</formula>
    </cfRule>
  </conditionalFormatting>
  <conditionalFormatting sqref="H50">
    <cfRule type="containsText" dxfId="77" priority="77" operator="containsText" text="New Sign Required">
      <formula>NOT(ISERROR(SEARCH("New Sign Required",H50)))</formula>
    </cfRule>
  </conditionalFormatting>
  <conditionalFormatting sqref="G50">
    <cfRule type="containsText" dxfId="76" priority="76" operator="containsText" text="Action Required">
      <formula>NOT(ISERROR(SEARCH("Action Required",G50)))</formula>
    </cfRule>
  </conditionalFormatting>
  <conditionalFormatting sqref="H50">
    <cfRule type="containsText" dxfId="75" priority="75" operator="containsText" text="Action Required">
      <formula>NOT(ISERROR(SEARCH("Action Required",H50)))</formula>
    </cfRule>
  </conditionalFormatting>
  <conditionalFormatting sqref="H50">
    <cfRule type="containsText" dxfId="74" priority="73" operator="containsText" text="Remove Old Sign">
      <formula>NOT(ISERROR(SEARCH("Remove Old Sign",H50)))</formula>
    </cfRule>
    <cfRule type="containsText" dxfId="73" priority="74" operator="containsText" text="Move Sign to New Location">
      <formula>NOT(ISERROR(SEARCH("Move Sign to New Location",H50)))</formula>
    </cfRule>
  </conditionalFormatting>
  <conditionalFormatting sqref="D7">
    <cfRule type="containsText" dxfId="72" priority="71" operator="containsText" text="Yes">
      <formula>NOT(ISERROR(SEARCH("Yes",D7)))</formula>
    </cfRule>
  </conditionalFormatting>
  <conditionalFormatting sqref="G7">
    <cfRule type="containsText" dxfId="71" priority="70" operator="containsText" text="New Tag Required">
      <formula>NOT(ISERROR(SEARCH("New Tag Required",G7)))</formula>
    </cfRule>
  </conditionalFormatting>
  <conditionalFormatting sqref="D7">
    <cfRule type="containsText" dxfId="70" priority="69" operator="containsText" text="Yes">
      <formula>NOT(ISERROR(SEARCH("Yes",D7)))</formula>
    </cfRule>
  </conditionalFormatting>
  <conditionalFormatting sqref="G7">
    <cfRule type="containsText" dxfId="69" priority="68" operator="containsText" text="Action Required">
      <formula>NOT(ISERROR(SEARCH("Action Required",G7)))</formula>
    </cfRule>
  </conditionalFormatting>
  <conditionalFormatting sqref="D8">
    <cfRule type="containsText" dxfId="68" priority="67" operator="containsText" text="Yes">
      <formula>NOT(ISERROR(SEARCH("Yes",D8)))</formula>
    </cfRule>
  </conditionalFormatting>
  <conditionalFormatting sqref="G8">
    <cfRule type="containsText" dxfId="67" priority="66" operator="containsText" text="New Tag Required">
      <formula>NOT(ISERROR(SEARCH("New Tag Required",G8)))</formula>
    </cfRule>
  </conditionalFormatting>
  <conditionalFormatting sqref="H8">
    <cfRule type="containsText" dxfId="66" priority="65" operator="containsText" text="New Sign Required">
      <formula>NOT(ISERROR(SEARCH("New Sign Required",H8)))</formula>
    </cfRule>
  </conditionalFormatting>
  <conditionalFormatting sqref="G8">
    <cfRule type="containsText" dxfId="65" priority="64" operator="containsText" text="Action Required">
      <formula>NOT(ISERROR(SEARCH("Action Required",G8)))</formula>
    </cfRule>
  </conditionalFormatting>
  <conditionalFormatting sqref="H8">
    <cfRule type="containsText" dxfId="64" priority="63" operator="containsText" text="Action Required">
      <formula>NOT(ISERROR(SEARCH("Action Required",H8)))</formula>
    </cfRule>
  </conditionalFormatting>
  <conditionalFormatting sqref="G9">
    <cfRule type="containsText" dxfId="63" priority="62" operator="containsText" text="New Tag Required">
      <formula>NOT(ISERROR(SEARCH("New Tag Required",G9)))</formula>
    </cfRule>
  </conditionalFormatting>
  <conditionalFormatting sqref="H9">
    <cfRule type="containsText" dxfId="62" priority="61" operator="containsText" text="New Sign Required">
      <formula>NOT(ISERROR(SEARCH("New Sign Required",H9)))</formula>
    </cfRule>
  </conditionalFormatting>
  <conditionalFormatting sqref="G9">
    <cfRule type="containsText" dxfId="61" priority="60" operator="containsText" text="Action Required">
      <formula>NOT(ISERROR(SEARCH("Action Required",G9)))</formula>
    </cfRule>
  </conditionalFormatting>
  <conditionalFormatting sqref="H9">
    <cfRule type="containsText" dxfId="60" priority="59" operator="containsText" text="Action Required">
      <formula>NOT(ISERROR(SEARCH("Action Required",H9)))</formula>
    </cfRule>
  </conditionalFormatting>
  <conditionalFormatting sqref="G10">
    <cfRule type="containsText" dxfId="59" priority="58" operator="containsText" text="New Tag Required">
      <formula>NOT(ISERROR(SEARCH("New Tag Required",G10)))</formula>
    </cfRule>
  </conditionalFormatting>
  <conditionalFormatting sqref="H10">
    <cfRule type="containsText" dxfId="58" priority="57" operator="containsText" text="New Sign Required">
      <formula>NOT(ISERROR(SEARCH("New Sign Required",H10)))</formula>
    </cfRule>
  </conditionalFormatting>
  <conditionalFormatting sqref="G10">
    <cfRule type="containsText" dxfId="57" priority="56" operator="containsText" text="Action Required">
      <formula>NOT(ISERROR(SEARCH("Action Required",G10)))</formula>
    </cfRule>
  </conditionalFormatting>
  <conditionalFormatting sqref="H10">
    <cfRule type="containsText" dxfId="56" priority="55" operator="containsText" text="Action Required">
      <formula>NOT(ISERROR(SEARCH("Action Required",H10)))</formula>
    </cfRule>
  </conditionalFormatting>
  <conditionalFormatting sqref="D16">
    <cfRule type="containsText" dxfId="55" priority="49" operator="containsText" text="Yes">
      <formula>NOT(ISERROR(SEARCH("Yes",D16)))</formula>
    </cfRule>
  </conditionalFormatting>
  <conditionalFormatting sqref="D9">
    <cfRule type="containsText" dxfId="54" priority="54" operator="containsText" text="Yes">
      <formula>NOT(ISERROR(SEARCH("Yes",D9)))</formula>
    </cfRule>
  </conditionalFormatting>
  <conditionalFormatting sqref="D10">
    <cfRule type="containsText" dxfId="53" priority="53" operator="containsText" text="Yes">
      <formula>NOT(ISERROR(SEARCH("Yes",D10)))</formula>
    </cfRule>
  </conditionalFormatting>
  <conditionalFormatting sqref="D13">
    <cfRule type="containsText" dxfId="52" priority="52" operator="containsText" text="Yes">
      <formula>NOT(ISERROR(SEARCH("Yes",D13)))</formula>
    </cfRule>
  </conditionalFormatting>
  <conditionalFormatting sqref="D14">
    <cfRule type="containsText" dxfId="51" priority="51" operator="containsText" text="Yes">
      <formula>NOT(ISERROR(SEARCH("Yes",D14)))</formula>
    </cfRule>
  </conditionalFormatting>
  <conditionalFormatting sqref="D15">
    <cfRule type="containsText" dxfId="50" priority="50" operator="containsText" text="Yes">
      <formula>NOT(ISERROR(SEARCH("Yes",D15)))</formula>
    </cfRule>
  </conditionalFormatting>
  <conditionalFormatting sqref="G49">
    <cfRule type="containsText" dxfId="49" priority="41" operator="containsText" text="Remove Old Tag">
      <formula>NOT(ISERROR(SEARCH("Remove Old Tag",G49)))</formula>
    </cfRule>
  </conditionalFormatting>
  <conditionalFormatting sqref="G49">
    <cfRule type="containsText" dxfId="48" priority="48" operator="containsText" text="New Tag Required">
      <formula>NOT(ISERROR(SEARCH("New Tag Required",G49)))</formula>
    </cfRule>
  </conditionalFormatting>
  <conditionalFormatting sqref="D49">
    <cfRule type="containsText" dxfId="47" priority="47" operator="containsText" text="Yes">
      <formula>NOT(ISERROR(SEARCH("Yes",D49)))</formula>
    </cfRule>
  </conditionalFormatting>
  <conditionalFormatting sqref="H49">
    <cfRule type="containsText" dxfId="46" priority="46" operator="containsText" text="New Sign Required">
      <formula>NOT(ISERROR(SEARCH("New Sign Required",H49)))</formula>
    </cfRule>
  </conditionalFormatting>
  <conditionalFormatting sqref="G49">
    <cfRule type="containsText" dxfId="45" priority="45" operator="containsText" text="Action Required">
      <formula>NOT(ISERROR(SEARCH("Action Required",G49)))</formula>
    </cfRule>
  </conditionalFormatting>
  <conditionalFormatting sqref="H49">
    <cfRule type="containsText" dxfId="44" priority="44" operator="containsText" text="Action Required">
      <formula>NOT(ISERROR(SEARCH("Action Required",H49)))</formula>
    </cfRule>
  </conditionalFormatting>
  <conditionalFormatting sqref="H49">
    <cfRule type="containsText" dxfId="43" priority="42" operator="containsText" text="Remove Old Sign">
      <formula>NOT(ISERROR(SEARCH("Remove Old Sign",H49)))</formula>
    </cfRule>
    <cfRule type="containsText" dxfId="42" priority="43" operator="containsText" text="Move Sign to New Location">
      <formula>NOT(ISERROR(SEARCH("Move Sign to New Location",H49)))</formula>
    </cfRule>
  </conditionalFormatting>
  <conditionalFormatting sqref="G6">
    <cfRule type="containsText" dxfId="41" priority="33" operator="containsText" text="Remove Old Tag">
      <formula>NOT(ISERROR(SEARCH("Remove Old Tag",G6)))</formula>
    </cfRule>
  </conditionalFormatting>
  <conditionalFormatting sqref="G6">
    <cfRule type="containsText" dxfId="40" priority="40" operator="containsText" text="New Tag Required">
      <formula>NOT(ISERROR(SEARCH("New Tag Required",G6)))</formula>
    </cfRule>
  </conditionalFormatting>
  <conditionalFormatting sqref="D6">
    <cfRule type="containsText" dxfId="39" priority="39" operator="containsText" text="Yes">
      <formula>NOT(ISERROR(SEARCH("Yes",D6)))</formula>
    </cfRule>
  </conditionalFormatting>
  <conditionalFormatting sqref="H6">
    <cfRule type="containsText" dxfId="38" priority="38" operator="containsText" text="New Sign Required">
      <formula>NOT(ISERROR(SEARCH("New Sign Required",H6)))</formula>
    </cfRule>
  </conditionalFormatting>
  <conditionalFormatting sqref="G6">
    <cfRule type="containsText" dxfId="37" priority="37" operator="containsText" text="Action Required">
      <formula>NOT(ISERROR(SEARCH("Action Required",G6)))</formula>
    </cfRule>
  </conditionalFormatting>
  <conditionalFormatting sqref="H6">
    <cfRule type="containsText" dxfId="36" priority="36" operator="containsText" text="Action Required">
      <formula>NOT(ISERROR(SEARCH("Action Required",H6)))</formula>
    </cfRule>
  </conditionalFormatting>
  <conditionalFormatting sqref="H6">
    <cfRule type="containsText" dxfId="35" priority="34" operator="containsText" text="Remove Old Sign">
      <formula>NOT(ISERROR(SEARCH("Remove Old Sign",H6)))</formula>
    </cfRule>
    <cfRule type="containsText" dxfId="34" priority="35" operator="containsText" text="Move Sign to New Location">
      <formula>NOT(ISERROR(SEARCH("Move Sign to New Location",H6)))</formula>
    </cfRule>
  </conditionalFormatting>
  <conditionalFormatting sqref="G51:G52">
    <cfRule type="containsText" dxfId="33" priority="32" operator="containsText" text="New Tag Required">
      <formula>NOT(ISERROR(SEARCH("New Tag Required",G51)))</formula>
    </cfRule>
  </conditionalFormatting>
  <conditionalFormatting sqref="D51:D52">
    <cfRule type="containsText" dxfId="32" priority="31" operator="containsText" text="Yes">
      <formula>NOT(ISERROR(SEARCH("Yes",D51)))</formula>
    </cfRule>
  </conditionalFormatting>
  <conditionalFormatting sqref="H51:H52">
    <cfRule type="containsText" dxfId="31" priority="30" operator="containsText" text="New Sign Required">
      <formula>NOT(ISERROR(SEARCH("New Sign Required",H51)))</formula>
    </cfRule>
  </conditionalFormatting>
  <conditionalFormatting sqref="G51:H52">
    <cfRule type="containsText" dxfId="30" priority="29" operator="containsText" text="Action Required">
      <formula>NOT(ISERROR(SEARCH("Action Required",G51)))</formula>
    </cfRule>
  </conditionalFormatting>
  <conditionalFormatting sqref="H51:H52">
    <cfRule type="containsText" dxfId="29" priority="27" operator="containsText" text="Remove Old Sign">
      <formula>NOT(ISERROR(SEARCH("Remove Old Sign",H51)))</formula>
    </cfRule>
    <cfRule type="containsText" dxfId="28" priority="28" operator="containsText" text="Move Sign to New Location">
      <formula>NOT(ISERROR(SEARCH("Move Sign to New Location",H51)))</formula>
    </cfRule>
  </conditionalFormatting>
  <conditionalFormatting sqref="G51:G52">
    <cfRule type="containsText" dxfId="27" priority="26" operator="containsText" text="Remove Old Tag">
      <formula>NOT(ISERROR(SEARCH("Remove Old Tag",G51)))</formula>
    </cfRule>
  </conditionalFormatting>
  <conditionalFormatting sqref="G18">
    <cfRule type="containsText" dxfId="26" priority="25" operator="containsText" text="New Tag Required">
      <formula>NOT(ISERROR(SEARCH("New Tag Required",G18)))</formula>
    </cfRule>
  </conditionalFormatting>
  <conditionalFormatting sqref="H18">
    <cfRule type="containsText" dxfId="25" priority="24" operator="containsText" text="New Sign Required">
      <formula>NOT(ISERROR(SEARCH("New Sign Required",H18)))</formula>
    </cfRule>
  </conditionalFormatting>
  <conditionalFormatting sqref="G18">
    <cfRule type="containsText" dxfId="24" priority="23" operator="containsText" text="Action Required">
      <formula>NOT(ISERROR(SEARCH("Action Required",G18)))</formula>
    </cfRule>
  </conditionalFormatting>
  <conditionalFormatting sqref="H18">
    <cfRule type="containsText" dxfId="23" priority="22" operator="containsText" text="Action Required">
      <formula>NOT(ISERROR(SEARCH("Action Required",H18)))</formula>
    </cfRule>
  </conditionalFormatting>
  <conditionalFormatting sqref="J18">
    <cfRule type="cellIs" dxfId="22" priority="21" operator="equal">
      <formula>0</formula>
    </cfRule>
  </conditionalFormatting>
  <conditionalFormatting sqref="M18">
    <cfRule type="cellIs" dxfId="21" priority="20" operator="equal">
      <formula>0</formula>
    </cfRule>
  </conditionalFormatting>
  <conditionalFormatting sqref="J18 M18">
    <cfRule type="cellIs" dxfId="20" priority="17" operator="equal">
      <formula>"In Progress"</formula>
    </cfRule>
    <cfRule type="cellIs" dxfId="19" priority="18" operator="equal">
      <formula>"Log Issues"</formula>
    </cfRule>
    <cfRule type="cellIs" dxfId="18" priority="19" operator="equal">
      <formula>"N/A"</formula>
    </cfRule>
  </conditionalFormatting>
  <conditionalFormatting sqref="K18">
    <cfRule type="expression" dxfId="17" priority="16">
      <formula>$J18="Log Issues"</formula>
    </cfRule>
  </conditionalFormatting>
  <conditionalFormatting sqref="N18">
    <cfRule type="expression" dxfId="16" priority="15">
      <formula>$M18="Log Issues"</formula>
    </cfRule>
  </conditionalFormatting>
  <conditionalFormatting sqref="H18">
    <cfRule type="containsText" dxfId="15" priority="13" operator="containsText" text="Remove Old Sign">
      <formula>NOT(ISERROR(SEARCH("Remove Old Sign",H18)))</formula>
    </cfRule>
    <cfRule type="containsText" dxfId="14" priority="14" operator="containsText" text="Move Sign to New Location">
      <formula>NOT(ISERROR(SEARCH("Move Sign to New Location",H18)))</formula>
    </cfRule>
  </conditionalFormatting>
  <conditionalFormatting sqref="G18">
    <cfRule type="containsText" dxfId="13" priority="12" operator="containsText" text="Remove Old Tag">
      <formula>NOT(ISERROR(SEARCH("Remove Old Tag",G18)))</formula>
    </cfRule>
  </conditionalFormatting>
  <conditionalFormatting sqref="D18">
    <cfRule type="containsText" dxfId="12" priority="11" operator="containsText" text="Yes">
      <formula>NOT(ISERROR(SEARCH("Yes",D18)))</formula>
    </cfRule>
  </conditionalFormatting>
  <conditionalFormatting sqref="D18">
    <cfRule type="containsText" dxfId="11" priority="10" operator="containsText" text="Yes">
      <formula>NOT(ISERROR(SEARCH("Yes",D18)))</formula>
    </cfRule>
  </conditionalFormatting>
  <conditionalFormatting sqref="G19">
    <cfRule type="containsText" dxfId="10" priority="9" operator="containsText" text="New Tag Required">
      <formula>NOT(ISERROR(SEARCH("New Tag Required",G19)))</formula>
    </cfRule>
  </conditionalFormatting>
  <conditionalFormatting sqref="D19">
    <cfRule type="containsText" dxfId="9" priority="8" operator="containsText" text="Yes">
      <formula>NOT(ISERROR(SEARCH("Yes",D19)))</formula>
    </cfRule>
  </conditionalFormatting>
  <conditionalFormatting sqref="H19">
    <cfRule type="containsText" dxfId="8" priority="7" operator="containsText" text="New Sign Required">
      <formula>NOT(ISERROR(SEARCH("New Sign Required",H19)))</formula>
    </cfRule>
  </conditionalFormatting>
  <conditionalFormatting sqref="G19">
    <cfRule type="containsText" dxfId="7" priority="6" operator="containsText" text="Action Required">
      <formula>NOT(ISERROR(SEARCH("Action Required",G19)))</formula>
    </cfRule>
  </conditionalFormatting>
  <conditionalFormatting sqref="H19">
    <cfRule type="containsText" dxfId="6" priority="5" operator="containsText" text="Action Required">
      <formula>NOT(ISERROR(SEARCH("Action Required",H19)))</formula>
    </cfRule>
  </conditionalFormatting>
  <conditionalFormatting sqref="H19">
    <cfRule type="containsText" dxfId="5" priority="3" operator="containsText" text="Remove Old Sign">
      <formula>NOT(ISERROR(SEARCH("Remove Old Sign",H19)))</formula>
    </cfRule>
    <cfRule type="containsText" dxfId="4" priority="4" operator="containsText" text="Move Sign to New Location">
      <formula>NOT(ISERROR(SEARCH("Move Sign to New Location",H19)))</formula>
    </cfRule>
  </conditionalFormatting>
  <conditionalFormatting sqref="G19">
    <cfRule type="containsText" dxfId="3" priority="2" operator="containsText" text="Remove Old Tag">
      <formula>NOT(ISERROR(SEARCH("Remove Old Tag",G19)))</formula>
    </cfRule>
  </conditionalFormatting>
  <conditionalFormatting sqref="D19">
    <cfRule type="containsText" dxfId="2" priority="1" operator="containsText" text="Yes">
      <formula>NOT(ISERROR(SEARCH("Yes",D19)))</formula>
    </cfRule>
  </conditionalFormatting>
  <dataValidations count="2">
    <dataValidation type="list" allowBlank="1" showInputMessage="1" showErrorMessage="1" sqref="H224:H428">
      <formula1>DoorSignage</formula1>
    </dataValidation>
    <dataValidation type="list" allowBlank="1" showInputMessage="1" showErrorMessage="1" sqref="D6:D50 D53:D9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H59:H223 H6 H37:H50 H53:H56</xm:sqref>
        </x14:dataValidation>
        <x14:dataValidation type="list" allowBlank="1" showInputMessage="1" showErrorMessage="1">
          <x14:formula1>
            <xm:f>Lookup!$A$1:$A$4</xm:f>
          </x14:formula1>
          <xm:sqref>G59:G223 G6 G37:G50 G53:G56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O7:O16</xm:sqref>
        </x14:dataValidation>
        <x14:dataValidation type="list" allowBlank="1" showInputMessage="1" showErrorMessage="1">
          <x14:formula1>
            <xm:f>Lookup!$A$1:$A$8</xm:f>
          </x14:formula1>
          <xm:sqref>G7:G36</xm:sqref>
        </x14:dataValidation>
        <x14:dataValidation type="list" allowBlank="1" showInputMessage="1" showErrorMessage="1">
          <x14:formula1>
            <xm:f>Lookup!$D$1:$D$10</xm:f>
          </x14:formula1>
          <xm:sqref>H7:H36</xm:sqref>
        </x14:dataValidation>
        <x14:dataValidation type="list" allowBlank="1" showInputMessage="1" showErrorMessage="1">
          <x14:formula1>
            <xm:f>Lookup!$F$1:$F$7</xm:f>
          </x14:formula1>
          <xm:sqref>J7:J36</xm:sqref>
        </x14:dataValidation>
        <x14:dataValidation type="list" allowBlank="1" showInputMessage="1" showErrorMessage="1">
          <x14:formula1>
            <xm:f>Lookup!$F$1:$F$8</xm:f>
          </x14:formula1>
          <xm:sqref>M7:M36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C6:C50 C53:C223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="90" zoomScaleNormal="90" workbookViewId="0">
      <selection activeCell="B36" sqref="B36"/>
    </sheetView>
  </sheetViews>
  <sheetFormatPr defaultColWidth="9.140625" defaultRowHeight="15" x14ac:dyDescent="0.25"/>
  <cols>
    <col min="1" max="1" width="22.42578125" style="48" bestFit="1" customWidth="1"/>
    <col min="2" max="2" width="36" style="48" customWidth="1"/>
    <col min="3" max="3" width="24" style="41" customWidth="1"/>
    <col min="4" max="4" width="14.28515625" style="41" bestFit="1" customWidth="1"/>
    <col min="5" max="5" width="25" style="41" customWidth="1"/>
    <col min="6" max="6" width="13.28515625" style="41" bestFit="1" customWidth="1"/>
    <col min="7" max="16384" width="9.140625" style="41"/>
  </cols>
  <sheetData>
    <row r="1" spans="1:6" x14ac:dyDescent="0.25">
      <c r="A1" s="37" t="s">
        <v>7</v>
      </c>
      <c r="B1" s="38" t="str">
        <f>'KD Changes'!B1:C1</f>
        <v>0298</v>
      </c>
      <c r="C1" s="39"/>
      <c r="D1" s="17" t="s">
        <v>10</v>
      </c>
      <c r="E1" s="40">
        <f>'KD Changes'!G1</f>
        <v>43263</v>
      </c>
    </row>
    <row r="2" spans="1:6" ht="15" customHeight="1" x14ac:dyDescent="0.25">
      <c r="A2" s="43" t="s">
        <v>8</v>
      </c>
      <c r="B2" s="44" t="str">
        <f>VLOOKUP(B1,[1]BuildingList!A:B,2,FALSE)</f>
        <v>William R. Willard Medical Education Building</v>
      </c>
      <c r="C2" s="45"/>
      <c r="D2" s="46" t="s">
        <v>12</v>
      </c>
      <c r="E2" s="47">
        <f>'KD Changes'!G2</f>
        <v>0</v>
      </c>
    </row>
    <row r="5" spans="1:6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6" ht="15" customHeight="1" thickTop="1" x14ac:dyDescent="0.25">
      <c r="A6" s="82" t="s">
        <v>127</v>
      </c>
      <c r="B6" s="81" t="s">
        <v>128</v>
      </c>
      <c r="C6" s="41" t="s">
        <v>64</v>
      </c>
      <c r="D6" s="79">
        <v>34558</v>
      </c>
      <c r="E6" s="41" t="s">
        <v>118</v>
      </c>
    </row>
    <row r="7" spans="1:6" x14ac:dyDescent="0.25">
      <c r="A7" s="82" t="s">
        <v>157</v>
      </c>
      <c r="B7" s="81" t="s">
        <v>158</v>
      </c>
      <c r="C7" s="41" t="s">
        <v>63</v>
      </c>
      <c r="D7" s="50"/>
    </row>
    <row r="8" spans="1:6" x14ac:dyDescent="0.25">
      <c r="A8" s="82" t="s">
        <v>175</v>
      </c>
      <c r="B8" s="81" t="s">
        <v>176</v>
      </c>
      <c r="C8" s="41" t="s">
        <v>72</v>
      </c>
      <c r="D8" s="50"/>
    </row>
    <row r="9" spans="1:6" x14ac:dyDescent="0.25">
      <c r="A9" s="82" t="s">
        <v>159</v>
      </c>
      <c r="B9" s="81" t="s">
        <v>160</v>
      </c>
      <c r="C9" s="41" t="s">
        <v>63</v>
      </c>
      <c r="D9" s="50"/>
    </row>
    <row r="10" spans="1:6" x14ac:dyDescent="0.25">
      <c r="A10" s="82" t="s">
        <v>161</v>
      </c>
      <c r="B10" s="81" t="s">
        <v>164</v>
      </c>
      <c r="C10" s="41" t="s">
        <v>63</v>
      </c>
      <c r="D10" s="50"/>
      <c r="F10" s="50"/>
    </row>
    <row r="11" spans="1:6" x14ac:dyDescent="0.25">
      <c r="A11" s="82" t="s">
        <v>162</v>
      </c>
      <c r="B11" s="81" t="s">
        <v>165</v>
      </c>
      <c r="C11" s="41" t="s">
        <v>63</v>
      </c>
      <c r="D11" s="50"/>
      <c r="F11" s="50"/>
    </row>
    <row r="12" spans="1:6" x14ac:dyDescent="0.25">
      <c r="A12" s="82" t="s">
        <v>163</v>
      </c>
      <c r="B12" s="81" t="s">
        <v>166</v>
      </c>
      <c r="C12" s="41" t="s">
        <v>63</v>
      </c>
      <c r="D12" s="50"/>
      <c r="F12" s="50"/>
    </row>
    <row r="13" spans="1:6" x14ac:dyDescent="0.25">
      <c r="A13" s="82" t="s">
        <v>167</v>
      </c>
      <c r="B13" s="81" t="s">
        <v>168</v>
      </c>
      <c r="C13" s="41" t="s">
        <v>63</v>
      </c>
      <c r="D13" s="50"/>
      <c r="F13" s="50"/>
    </row>
    <row r="14" spans="1:6" x14ac:dyDescent="0.25">
      <c r="A14" s="82" t="s">
        <v>169</v>
      </c>
      <c r="B14" s="81" t="s">
        <v>170</v>
      </c>
      <c r="C14" s="41" t="s">
        <v>63</v>
      </c>
      <c r="D14" s="50"/>
      <c r="E14" s="50"/>
      <c r="F14" s="50"/>
    </row>
    <row r="15" spans="1:6" x14ac:dyDescent="0.25">
      <c r="A15" s="82" t="s">
        <v>135</v>
      </c>
      <c r="B15" s="81" t="s">
        <v>136</v>
      </c>
      <c r="C15" s="41" t="s">
        <v>63</v>
      </c>
      <c r="D15" s="50">
        <v>89</v>
      </c>
      <c r="E15" s="50"/>
      <c r="F15" s="50"/>
    </row>
    <row r="16" spans="1:6" x14ac:dyDescent="0.25">
      <c r="A16" s="82" t="s">
        <v>129</v>
      </c>
      <c r="B16" s="81" t="s">
        <v>130</v>
      </c>
      <c r="C16" s="41" t="s">
        <v>72</v>
      </c>
      <c r="D16" s="50"/>
      <c r="E16" s="50"/>
      <c r="F16" s="52"/>
    </row>
    <row r="17" spans="1:6" x14ac:dyDescent="0.25">
      <c r="A17" s="82" t="s">
        <v>131</v>
      </c>
      <c r="B17" s="81" t="s">
        <v>132</v>
      </c>
      <c r="C17" s="41" t="s">
        <v>72</v>
      </c>
      <c r="D17" s="50"/>
      <c r="E17" s="50"/>
      <c r="F17" s="50"/>
    </row>
    <row r="18" spans="1:6" x14ac:dyDescent="0.25">
      <c r="A18" s="82" t="s">
        <v>171</v>
      </c>
      <c r="B18" s="81" t="s">
        <v>172</v>
      </c>
      <c r="C18" s="41" t="s">
        <v>72</v>
      </c>
      <c r="D18" s="30"/>
    </row>
    <row r="19" spans="1:6" x14ac:dyDescent="0.25">
      <c r="A19" s="82" t="s">
        <v>173</v>
      </c>
      <c r="B19" s="81" t="s">
        <v>174</v>
      </c>
      <c r="C19" s="41" t="s">
        <v>72</v>
      </c>
      <c r="D19" s="30"/>
    </row>
    <row r="20" spans="1:6" x14ac:dyDescent="0.25">
      <c r="A20" s="82" t="s">
        <v>137</v>
      </c>
      <c r="B20" s="81" t="s">
        <v>138</v>
      </c>
      <c r="C20" s="41" t="s">
        <v>63</v>
      </c>
      <c r="D20" s="30">
        <v>593</v>
      </c>
    </row>
    <row r="21" spans="1:6" x14ac:dyDescent="0.25">
      <c r="A21" s="82" t="s">
        <v>139</v>
      </c>
      <c r="B21" s="81" t="s">
        <v>140</v>
      </c>
      <c r="C21" s="41" t="s">
        <v>63</v>
      </c>
      <c r="D21" s="30">
        <v>713</v>
      </c>
    </row>
    <row r="22" spans="1:6" x14ac:dyDescent="0.25">
      <c r="A22" s="82" t="s">
        <v>141</v>
      </c>
      <c r="B22" s="81" t="s">
        <v>142</v>
      </c>
      <c r="C22" s="41" t="s">
        <v>63</v>
      </c>
      <c r="D22" s="30">
        <v>815</v>
      </c>
    </row>
    <row r="23" spans="1:6" x14ac:dyDescent="0.25">
      <c r="A23" s="82" t="s">
        <v>143</v>
      </c>
      <c r="B23" s="81" t="s">
        <v>144</v>
      </c>
      <c r="C23" s="41" t="s">
        <v>63</v>
      </c>
      <c r="D23" s="30">
        <v>346</v>
      </c>
    </row>
    <row r="24" spans="1:6" x14ac:dyDescent="0.25">
      <c r="A24" s="82" t="s">
        <v>145</v>
      </c>
      <c r="B24" s="81" t="s">
        <v>146</v>
      </c>
      <c r="C24" s="41" t="s">
        <v>63</v>
      </c>
      <c r="D24" s="30">
        <v>144</v>
      </c>
    </row>
    <row r="25" spans="1:6" x14ac:dyDescent="0.25">
      <c r="A25" s="82" t="s">
        <v>147</v>
      </c>
      <c r="B25" s="81" t="s">
        <v>148</v>
      </c>
      <c r="C25" s="41" t="s">
        <v>63</v>
      </c>
      <c r="D25" s="30">
        <v>127</v>
      </c>
    </row>
    <row r="26" spans="1:6" x14ac:dyDescent="0.25">
      <c r="A26" s="82" t="s">
        <v>150</v>
      </c>
      <c r="B26" s="81" t="s">
        <v>149</v>
      </c>
      <c r="C26" s="41" t="s">
        <v>63</v>
      </c>
      <c r="D26" s="30">
        <v>111</v>
      </c>
    </row>
    <row r="27" spans="1:6" x14ac:dyDescent="0.25">
      <c r="A27" s="82" t="s">
        <v>133</v>
      </c>
      <c r="B27" s="81" t="s">
        <v>134</v>
      </c>
      <c r="C27" s="41" t="s">
        <v>72</v>
      </c>
      <c r="D27" s="30"/>
      <c r="E27" s="41" t="s">
        <v>188</v>
      </c>
    </row>
    <row r="28" spans="1:6" x14ac:dyDescent="0.25">
      <c r="A28" s="82" t="s">
        <v>177</v>
      </c>
      <c r="B28" s="81" t="s">
        <v>178</v>
      </c>
      <c r="C28" s="41" t="s">
        <v>63</v>
      </c>
      <c r="D28" s="50"/>
      <c r="F28" s="48"/>
    </row>
    <row r="29" spans="1:6" x14ac:dyDescent="0.25">
      <c r="A29" s="82" t="s">
        <v>184</v>
      </c>
      <c r="B29" s="81" t="s">
        <v>183</v>
      </c>
      <c r="C29" s="41" t="s">
        <v>63</v>
      </c>
      <c r="D29" s="50"/>
      <c r="F29" s="48"/>
    </row>
    <row r="30" spans="1:6" x14ac:dyDescent="0.25">
      <c r="A30" s="82" t="s">
        <v>179</v>
      </c>
      <c r="B30" s="81" t="s">
        <v>180</v>
      </c>
      <c r="C30" s="41" t="s">
        <v>63</v>
      </c>
      <c r="D30" s="50"/>
      <c r="F30" s="48"/>
    </row>
    <row r="31" spans="1:6" x14ac:dyDescent="0.25">
      <c r="A31" s="82" t="s">
        <v>181</v>
      </c>
      <c r="B31" s="81" t="s">
        <v>182</v>
      </c>
      <c r="C31" s="41" t="s">
        <v>63</v>
      </c>
      <c r="D31" s="50"/>
      <c r="F31" s="48"/>
    </row>
    <row r="32" spans="1:6" x14ac:dyDescent="0.25">
      <c r="A32" s="82"/>
      <c r="B32" s="81"/>
      <c r="F32" s="48"/>
    </row>
    <row r="33" spans="1:6" x14ac:dyDescent="0.25">
      <c r="A33" s="82" t="s">
        <v>185</v>
      </c>
      <c r="B33" s="81" t="s">
        <v>186</v>
      </c>
      <c r="C33" s="41" t="s">
        <v>72</v>
      </c>
      <c r="D33" s="30"/>
      <c r="E33" s="41" t="s">
        <v>187</v>
      </c>
      <c r="F33" s="58"/>
    </row>
    <row r="34" spans="1:6" x14ac:dyDescent="0.25">
      <c r="F34" s="58"/>
    </row>
    <row r="35" spans="1:6" x14ac:dyDescent="0.25">
      <c r="F35" s="58"/>
    </row>
  </sheetData>
  <sheetProtection insertRows="0" deleteRows="0" selectLockedCells="1"/>
  <conditionalFormatting sqref="D32">
    <cfRule type="containsText" dxfId="1" priority="16" operator="containsText" text="Yes">
      <formula>NOT(ISERROR(SEARCH("Yes",D32)))</formula>
    </cfRule>
  </conditionalFormatting>
  <conditionalFormatting sqref="E1:E2 F5:F9">
    <cfRule type="containsText" dxfId="0" priority="2" operator="containsText" text="Remove Old Tag">
      <formula>NOT(ISERROR(SEARCH("Remove Old Tag",E1)))</formula>
    </cfRule>
  </conditionalFormatting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6" sqref="C6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2018-08-07T17:15:00Z</dcterms:modified>
</cp:coreProperties>
</file>