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8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12" i="1"/>
  <c r="M9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12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<sst xmlns="http://schemas.openxmlformats.org/spreadsheetml/2006/main" count="144" uniqueCount="100">
  <si>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</si>
  <si>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</si>
  <si>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</si>
  <si>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</si>
  <si>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</si>
  <si>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</si>
  <si>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</si>
  <si>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</si>
  <si>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</si>
  <si>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</si>
  <si>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</si>
  <si>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</si>
  <si>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</si>
  <si>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</si>
  <si>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</si>
  <si>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</si>
  <si>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</si>
  <si>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</si>
  <si>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</si>
  <si>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</si>
  <si>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</si>
  <si>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</si>
  <si>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</si>
  <si>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</si>
  <si>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</si>
  <si>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</si>
  <si>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</si>
  <si>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</si>
  <si>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</si>
  <si>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</si>
  <si>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</si>
  <si>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</si>
  <si>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</si>
  <si>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</si>
  <si>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</si>
  <si>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</si>
  <si>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</si>
  <si>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</si>
  <si>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</si>
  <si>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</si>
  <si>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</si>
  <si>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</si>
  <si>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</si>
  <si>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</si>
  <si>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</si>
  <si>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</si>
  <si>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</si>
  <si>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</si>
  <si>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</si>
  <si>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</si>
  <si>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</si>
  <si>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</si>
  <si>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</si>
  <si>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</si>
  <si>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</si>
  <si>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</si>
  <si>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</si>
  <si>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</si>
  <si>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</si>
  <si>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</si>
  <si>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</si>
  <si>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</si>
  <si>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</si>
  <si>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</si>
  <si>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</si>
  <si>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</si>
  <si>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</si>
  <si>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</si>
  <si>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</si>
  <si>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</si>
  <si>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</si>
  <si>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</si>
  <si>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</si>
  <si>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</si>
  <si>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</si>
  <si>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0298</t>
  </si>
  <si>
    <t>02</t>
  </si>
  <si>
    <t>MS274</t>
  </si>
  <si>
    <t>Room Label Change: 276B Changed To 276A</t>
  </si>
  <si>
    <t>Door Moved as well</t>
  </si>
  <si>
    <t>MS276</t>
  </si>
  <si>
    <t>MS278</t>
  </si>
  <si>
    <t>Room Label Change: MS276 Changed To MS278</t>
  </si>
  <si>
    <t>Room Label Change: MS274A Changed To MS276</t>
  </si>
  <si>
    <t>Wall Interior to room also changed</t>
  </si>
  <si>
    <t>Door and wall added making room smaller</t>
  </si>
  <si>
    <t>MS276B</t>
  </si>
  <si>
    <t>MS276C</t>
  </si>
  <si>
    <t>MS276A</t>
  </si>
  <si>
    <t>Room Label Change: MS274B Changed To MS276B and MS276C</t>
  </si>
  <si>
    <t>LX-0298-02-MS0278</t>
  </si>
  <si>
    <t>MEDICAL SCIENCE - Room MS0278</t>
  </si>
  <si>
    <t>LX-0298-02-MS0276A</t>
  </si>
  <si>
    <t>LX-0298-02-MS0276C</t>
  </si>
  <si>
    <t>MEDICAL SCIENCE - Room MS0276A</t>
  </si>
  <si>
    <t>MEDICAL SCIENCE - Room MS0276C</t>
  </si>
  <si>
    <t>LX-0298-02-MS0274A</t>
  </si>
  <si>
    <t>MEDICAL SCIENCE - Room MS0274A</t>
  </si>
  <si>
    <t>LX-0298-02-MS0274B</t>
  </si>
  <si>
    <t>MEDICAL SCIENCE - Room MS0274B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</si>
</sst>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5" sqref="C15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42548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2" thickBot="1" x14ac:dyDescent="0.35">
      <c r="A2" s="67" t="s">
        <v>8</v>
      </c>
      <c r="B2" s="78" t="str">
        <f>VLOOKUP(B1,BuildingList!A:B,2,FALSE)</f>
        <v>William R. Willard Medical Education Building</v>
      </c>
      <c r="C2" s="78"/>
      <c r="F2" s="69" t="s">
        <v>12</v>
      </c>
      <c r="G2" s="22" t="s">
        <v>72</v>
      </c>
      <c r="J2" s="15">
        <f>G35-J35</f>
        <v>6</v>
      </c>
      <c r="K2" s="15">
        <f>H35-M35</f>
        <v>4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" thickTop="1" x14ac:dyDescent="0.3">
      <c r="A6" s="48" t="s">
        <v>77</v>
      </c>
      <c r="B6" s="48" t="s">
        <v>76</v>
      </c>
      <c r="C6" s="42" t="s">
        <v>28</v>
      </c>
      <c r="D6" s="41" t="s">
        <v>5</v>
      </c>
      <c r="E6" s="50">
        <v>364</v>
      </c>
      <c r="F6" s="50">
        <v>359</v>
      </c>
      <c r="G6" s="50" t="s">
        <v>3</v>
      </c>
      <c r="H6" s="41" t="s">
        <v>2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J7" s="59">
        <f>IF(G9="No Change","N/A",IF(G9="New Tag Required",Lookup!F:F,IF(G9="Remove Old Tag",Lookup!F:F,IF(G9="N/A","N/A",""))))</f>
        <v>0</v>
      </c>
      <c r="K7" s="60"/>
      <c r="L7" s="59"/>
      <c r="M7" s="59" t="str">
        <f>IF(H9="No Change","N/A",IF(H9="New Tag Required",Lookup!F:F,IF(H9="Remove Old Sign",Lookup!F:F,IF(H9="N/A","N/A",""))))</f>
        <v/>
      </c>
      <c r="N7" s="60"/>
      <c r="O7" s="59"/>
    </row>
    <row r="8" spans="1:16" ht="52.8" customHeight="1" x14ac:dyDescent="0.3">
      <c r="A8" s="61" t="s">
        <v>80</v>
      </c>
      <c r="B8" s="48" t="s">
        <v>76</v>
      </c>
      <c r="C8" s="42" t="s">
        <v>83</v>
      </c>
      <c r="D8" s="41" t="s">
        <v>5</v>
      </c>
      <c r="E8" s="62">
        <v>108</v>
      </c>
      <c r="F8" s="62">
        <v>122</v>
      </c>
      <c r="G8" s="50" t="s">
        <v>3</v>
      </c>
      <c r="H8" s="41" t="s">
        <v>18</v>
      </c>
      <c r="I8" s="42" t="s">
        <v>84</v>
      </c>
    </row>
    <row r="9" spans="1:16" s="41" customFormat="1" ht="28.8" x14ac:dyDescent="0.3">
      <c r="A9" s="48" t="s">
        <v>88</v>
      </c>
      <c r="B9" s="48" t="s">
        <v>76</v>
      </c>
      <c r="C9" s="42" t="s">
        <v>78</v>
      </c>
      <c r="D9" s="41" t="s">
        <v>5</v>
      </c>
      <c r="E9" s="50">
        <v>106</v>
      </c>
      <c r="F9" s="50">
        <v>105</v>
      </c>
      <c r="G9" s="50" t="s">
        <v>3</v>
      </c>
      <c r="H9" s="41" t="s">
        <v>56</v>
      </c>
      <c r="I9" s="42" t="s">
        <v>79</v>
      </c>
      <c r="J9" s="59">
        <f>IF(G8="No Change","N/A",IF(G8="New Tag Required",Lookup!F:F,IF(G8="Remove Old Tag",Lookup!F:F,IF(G8="N/A","N/A",""))))</f>
        <v>0</v>
      </c>
      <c r="K9" s="60"/>
      <c r="L9" s="59"/>
      <c r="M9" s="59" t="str">
        <f>IF(H8="No Change","N/A",IF(H8="New Tag Required",Lookup!F:F,IF(H8="Remove Old Sign",Lookup!F:F,IF(H8="N/A","N/A",""))))</f>
        <v/>
      </c>
      <c r="N9" s="60"/>
      <c r="O9" s="59"/>
    </row>
    <row r="10" spans="1:16" s="41" customFormat="1" ht="43.2" x14ac:dyDescent="0.3">
      <c r="A10" s="63" t="s">
        <v>86</v>
      </c>
      <c r="B10" s="48" t="s">
        <v>76</v>
      </c>
      <c r="C10" s="42" t="s">
        <v>89</v>
      </c>
      <c r="D10" s="41" t="s">
        <v>5</v>
      </c>
      <c r="E10" s="50">
        <v>218</v>
      </c>
      <c r="F10" s="50">
        <v>110</v>
      </c>
      <c r="G10" s="50" t="s">
        <v>3</v>
      </c>
      <c r="H10" s="41" t="s">
        <v>18</v>
      </c>
      <c r="I10" s="42" t="s">
        <v>85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 t="s">
        <v>87</v>
      </c>
      <c r="B11" s="48" t="s">
        <v>76</v>
      </c>
      <c r="C11" s="42" t="s">
        <v>24</v>
      </c>
      <c r="D11" s="41" t="s">
        <v>5</v>
      </c>
      <c r="E11" s="50">
        <v>0</v>
      </c>
      <c r="F11" s="50">
        <v>89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ht="47.4" customHeight="1" x14ac:dyDescent="0.3">
      <c r="A12" s="48" t="s">
        <v>81</v>
      </c>
      <c r="B12" s="48" t="s">
        <v>76</v>
      </c>
      <c r="C12" s="42" t="s">
        <v>82</v>
      </c>
      <c r="D12" s="41" t="s">
        <v>6</v>
      </c>
      <c r="E12" s="50"/>
      <c r="F12" s="50"/>
      <c r="G12" s="50" t="s">
        <v>3</v>
      </c>
      <c r="H12" s="41" t="s">
        <v>18</v>
      </c>
      <c r="I12" s="42"/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6</v>
      </c>
      <c r="H35" s="13">
        <f>COUNTIF(H6:H34,"New Sign Required")</f>
        <v>4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12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11 G36:G39 G13:G33">
    <cfRule type="containsText" dxfId="48" priority="49" operator="containsText" text="New Tag Required">
      <formula>NOT(ISERROR(SEARCH("New Tag Required",G6)))</formula>
    </cfRule>
  </conditionalFormatting>
  <conditionalFormatting sqref="D10:D11 D13:D39">
    <cfRule type="containsText" dxfId="47" priority="48" operator="containsText" text="Yes">
      <formula>NOT(ISERROR(SEARCH("Yes",D10)))</formula>
    </cfRule>
  </conditionalFormatting>
  <conditionalFormatting sqref="H6 H10:H11 H36:H39 H13:H33">
    <cfRule type="containsText" dxfId="46" priority="47" operator="containsText" text="New Sign Required">
      <formula>NOT(ISERROR(SEARCH("New Sign Required",H6)))</formula>
    </cfRule>
  </conditionalFormatting>
  <conditionalFormatting sqref="G6 G10:G11 G36:G39 G13:G33">
    <cfRule type="containsText" dxfId="45" priority="46" operator="containsText" text="Action Required">
      <formula>NOT(ISERROR(SEARCH("Action Required",G6)))</formula>
    </cfRule>
  </conditionalFormatting>
  <conditionalFormatting sqref="H6 H10:H11 H36:H39 H13:H3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8">
    <cfRule type="containsText" dxfId="36" priority="35" operator="containsText" text="Yes">
      <formula>NOT(ISERROR(SEARCH("Yes",D8)))</formula>
    </cfRule>
  </conditionalFormatting>
  <conditionalFormatting sqref="D9">
    <cfRule type="containsText" dxfId="35" priority="24" operator="containsText" text="Yes">
      <formula>NOT(ISERROR(SEARCH("Yes",D9)))</formula>
    </cfRule>
  </conditionalFormatting>
  <conditionalFormatting sqref="G9">
    <cfRule type="containsText" dxfId="34" priority="23" operator="containsText" text="New Tag Required">
      <formula>NOT(ISERROR(SEARCH("New Tag Required",G9)))</formula>
    </cfRule>
  </conditionalFormatting>
  <conditionalFormatting sqref="H9">
    <cfRule type="containsText" dxfId="33" priority="22" operator="containsText" text="New Sign Required">
      <formula>NOT(ISERROR(SEARCH("New Sign Required",H9)))</formula>
    </cfRule>
  </conditionalFormatting>
  <conditionalFormatting sqref="G9">
    <cfRule type="containsText" dxfId="32" priority="21" operator="containsText" text="Action Required">
      <formula>NOT(ISERROR(SEARCH("Action Required",G9)))</formula>
    </cfRule>
  </conditionalFormatting>
  <conditionalFormatting sqref="H9">
    <cfRule type="containsText" dxfId="31" priority="20" operator="containsText" text="Action Required">
      <formula>NOT(ISERROR(SEARCH("Action Required",H9)))</formula>
    </cfRule>
  </conditionalFormatting>
  <conditionalFormatting sqref="G12">
    <cfRule type="containsText" dxfId="30" priority="19" operator="containsText" text="New Tag Required">
      <formula>NOT(ISERROR(SEARCH("New Tag Required",G12)))</formula>
    </cfRule>
  </conditionalFormatting>
  <conditionalFormatting sqref="H12">
    <cfRule type="containsText" dxfId="29" priority="18" operator="containsText" text="New Sign Required">
      <formula>NOT(ISERROR(SEARCH("New Sign Required",H12)))</formula>
    </cfRule>
  </conditionalFormatting>
  <conditionalFormatting sqref="G12">
    <cfRule type="containsText" dxfId="28" priority="17" operator="containsText" text="Action Required">
      <formula>NOT(ISERROR(SEARCH("Action Required",G12)))</formula>
    </cfRule>
  </conditionalFormatting>
  <conditionalFormatting sqref="H12">
    <cfRule type="containsText" dxfId="27" priority="16" operator="containsText" text="Action Required">
      <formula>NOT(ISERROR(SEARCH("Action Required",H12)))</formula>
    </cfRule>
  </conditionalFormatting>
  <conditionalFormatting sqref="J2:N2">
    <cfRule type="cellIs" dxfId="26" priority="15" operator="notEqual">
      <formula>0</formula>
    </cfRule>
  </conditionalFormatting>
  <conditionalFormatting sqref="J6:J7 J9:J32">
    <cfRule type="cellIs" dxfId="25" priority="14" operator="equal">
      <formula>0</formula>
    </cfRule>
  </conditionalFormatting>
  <conditionalFormatting sqref="M6:M7 M9:M32">
    <cfRule type="cellIs" dxfId="24" priority="13" operator="equal">
      <formula>0</formula>
    </cfRule>
  </conditionalFormatting>
  <conditionalFormatting sqref="J6:J7 J9:J32 M6:M7 M9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7 K9:L15">
    <cfRule type="expression" dxfId="20" priority="9">
      <formula>$J6="Log Issues"</formula>
    </cfRule>
  </conditionalFormatting>
  <conditionalFormatting sqref="N6:N7 N9:N15">
    <cfRule type="expression" dxfId="19" priority="8">
      <formula>$M6="Log Issues"</formula>
    </cfRule>
  </conditionalFormatting>
  <conditionalFormatting sqref="G8">
    <cfRule type="containsText" dxfId="18" priority="7" operator="containsText" text="New Tag Required">
      <formula>NOT(ISERROR(SEARCH("New Tag Required",G8)))</formula>
    </cfRule>
  </conditionalFormatting>
  <conditionalFormatting sqref="H8">
    <cfRule type="containsText" dxfId="17" priority="6" operator="containsText" text="New Sign Required">
      <formula>NOT(ISERROR(SEARCH("New Sign Required",H8)))</formula>
    </cfRule>
  </conditionalFormatting>
  <conditionalFormatting sqref="G8">
    <cfRule type="containsText" dxfId="16" priority="5" operator="containsText" text="Action Required">
      <formula>NOT(ISERROR(SEARCH("Action Required",G8)))</formula>
    </cfRule>
  </conditionalFormatting>
  <conditionalFormatting sqref="H8">
    <cfRule type="containsText" dxfId="15" priority="4" operator="containsText" text="Action Required">
      <formula>NOT(ISERROR(SEARCH("Action Required",H8)))</formula>
    </cfRule>
  </conditionalFormatting>
  <conditionalFormatting sqref="H1:H6 H8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6 G8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 D8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O6:O7 O9:O15</xm:sqref>
        </x14:dataValidation>
        <x14:dataValidation type="list" allowBlank="1" showInputMessage="1" showErrorMessage="1">
          <x14:formula1>
            <xm:f>Lookup!$A$1:$A$8</xm:f>
          </x14:formula1>
          <xm:sqref>G6 G8:G32</xm:sqref>
        </x14:dataValidation>
        <x14:dataValidation type="list" allowBlank="1" showInputMessage="1" showErrorMessage="1">
          <x14:formula1>
            <xm:f>Lookup!$D$1:$D$10</xm:f>
          </x14:formula1>
          <xm:sqref>H6 H8:H32</xm:sqref>
        </x14:dataValidation>
        <x14:dataValidation type="list" allowBlank="1" showInputMessage="1" showErrorMessage="1">
          <x14:formula1>
            <xm:f>Lookup!$F$1:$F$7</xm:f>
          </x14:formula1>
          <xm:sqref>J6:J7 J9:J32</xm:sqref>
        </x14:dataValidation>
        <x14:dataValidation type="list" allowBlank="1" showInputMessage="1" showErrorMessage="1">
          <x14:formula1>
            <xm:f>Lookup!$F$1:$F$8</xm:f>
          </x14:formula1>
          <xm:sqref>M6:M7 M9:M32</xm:sqref>
        </x14:dataValidation>
        <x14:dataValidation type="list" allowBlank="1" showInputMessage="1">
          <x14:formula1>
            <xm:f>Lookup!$E$1:$E$19</xm:f>
          </x14:formula1>
          <xm:sqref>C6 C8:C200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1" sqref="C11"/>
    </sheetView>
  </sheetViews>
  <sheetFormatPr defaultColWidth="9.109375" defaultRowHeight="14.4" x14ac:dyDescent="0.3"/>
  <cols>
    <col min="1" max="1" width="22.44140625" style="48" bestFit="1" customWidth="1"/>
    <col min="2" max="2" width="34.664062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42548</v>
      </c>
    </row>
    <row r="2" spans="1:10" ht="27" customHeight="1" x14ac:dyDescent="0.3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thickTop="1" x14ac:dyDescent="0.3">
      <c r="A6" s="79" t="s">
        <v>90</v>
      </c>
      <c r="B6" s="80" t="s">
        <v>91</v>
      </c>
      <c r="C6" s="41" t="s">
        <v>64</v>
      </c>
      <c r="G6" s="29"/>
      <c r="H6" s="29"/>
      <c r="I6" s="41"/>
      <c r="J6" s="41"/>
    </row>
    <row r="7" spans="1:10" x14ac:dyDescent="0.3">
      <c r="A7" s="79" t="s">
        <v>92</v>
      </c>
      <c r="B7" s="80" t="s">
        <v>94</v>
      </c>
      <c r="C7" s="41" t="s">
        <v>64</v>
      </c>
      <c r="G7" s="29"/>
      <c r="H7" s="29"/>
      <c r="I7" s="41"/>
      <c r="J7" s="41"/>
    </row>
    <row r="8" spans="1:10" ht="15" customHeight="1" x14ac:dyDescent="0.3">
      <c r="A8" s="79" t="s">
        <v>93</v>
      </c>
      <c r="B8" s="80" t="s">
        <v>95</v>
      </c>
      <c r="C8" s="41" t="s">
        <v>64</v>
      </c>
      <c r="G8" s="29"/>
      <c r="H8" s="29"/>
      <c r="I8" s="41"/>
      <c r="J8" s="41"/>
    </row>
    <row r="9" spans="1:10" x14ac:dyDescent="0.3">
      <c r="A9" s="79" t="s">
        <v>96</v>
      </c>
      <c r="B9" s="80" t="s">
        <v>97</v>
      </c>
      <c r="C9" s="41" t="s">
        <v>65</v>
      </c>
      <c r="G9" s="29"/>
      <c r="H9" s="29"/>
      <c r="I9" s="41"/>
      <c r="J9" s="41"/>
    </row>
    <row r="10" spans="1:10" x14ac:dyDescent="0.3">
      <c r="A10" s="79" t="s">
        <v>98</v>
      </c>
      <c r="B10" s="80" t="s">
        <v>99</v>
      </c>
      <c r="C10" s="41" t="s">
        <v>65</v>
      </c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3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3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3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3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3">
      <c r="C6" t="s">
        <v>71</v>
      </c>
      <c r="D6" s="8" t="s">
        <v>56</v>
      </c>
      <c r="E6" s="42" t="s">
        <v>74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69</v>
      </c>
    </row>
    <row r="9" spans="1:7" x14ac:dyDescent="0.3">
      <c r="E9" s="7" t="s">
        <v>30</v>
      </c>
    </row>
    <row r="10" spans="1:7" s="1" customFormat="1" x14ac:dyDescent="0.3">
      <c r="E10" s="36" t="s">
        <v>48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51</v>
      </c>
    </row>
    <row r="15" spans="1:7" x14ac:dyDescent="0.3">
      <c r="E15" s="36" t="s">
        <v>49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[3]Lookup!#REF!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3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3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3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3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3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3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3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3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3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3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3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3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3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3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3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3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3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3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3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3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3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3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3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3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3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3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3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3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3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3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3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3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3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3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3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3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3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3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3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3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3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3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3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3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3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3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3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3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3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3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3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3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3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3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3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3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3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3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3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3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3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3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3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3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3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3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3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3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3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3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3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3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3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3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3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3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3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3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3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3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3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3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3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3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3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3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3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3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3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3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3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3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3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3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3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3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3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3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3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3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3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3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3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3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3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3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3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3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3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3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3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3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3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3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3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3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3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3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3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3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3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3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3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3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3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3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3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3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3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3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3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3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3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3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3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3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3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3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3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3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3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3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3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3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3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3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3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3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3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3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3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3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3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3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3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3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3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3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3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3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3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3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3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3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3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3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3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3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3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3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3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3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3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3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3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3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3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3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3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3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3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3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3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3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3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3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3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3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3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3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3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3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3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3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3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3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3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3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3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3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3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3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3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3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3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3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3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3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3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3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3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3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3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3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3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3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3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3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3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3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3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3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3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3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3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3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3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3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3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3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3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3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3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3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3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3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3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3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3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3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3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3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3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3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3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3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3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3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3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3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3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3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3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3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3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3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3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3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3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3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3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3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3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3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3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3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3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3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3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3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3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3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3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3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3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3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3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3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3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3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3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3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3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3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3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3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3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3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3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3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3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3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3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3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3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3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3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3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3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3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3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3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3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3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3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3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3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3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3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3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3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3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3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3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3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3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3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3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3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3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3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3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3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3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3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3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3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3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3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3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3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3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3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3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3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3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3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3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3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3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3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3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3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3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3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3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3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3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3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3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3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3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3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3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3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3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3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3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3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3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3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3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3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3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3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3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3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3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3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3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3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3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3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3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3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3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3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3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3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3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3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3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3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3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3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3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3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3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3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3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3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3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3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3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3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3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3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3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3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3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3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3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3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3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3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3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3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3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3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3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3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3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3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3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3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3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3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3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3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3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3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3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3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3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3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3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3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3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3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3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3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3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3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3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3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3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3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3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3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3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3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3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3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3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3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3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3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3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3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3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3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3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3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3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3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3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3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3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3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3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3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3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3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3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3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3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3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3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3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3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3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3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3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3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3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3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3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3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3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3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3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3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3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3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3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3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3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3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3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3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3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3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3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3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3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3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3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3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3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3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3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3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3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3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3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3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3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3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3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3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3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3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3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3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3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3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3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3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3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3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3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3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3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3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3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3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3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3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3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3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3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3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3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3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3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3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3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3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3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3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3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3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3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3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3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3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3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3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3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3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3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3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3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3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3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3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3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3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3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3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3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3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3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3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3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3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3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3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3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3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3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3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3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3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3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3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3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3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3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3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3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3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3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3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3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3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3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3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3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3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3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3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3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3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3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3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3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3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3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3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3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3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3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3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3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3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3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3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3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3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3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3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3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3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3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3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3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3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3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3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3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3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3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3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3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3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3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3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3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3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3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3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3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3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3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3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3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3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3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3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3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3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3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3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3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3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3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3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3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3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3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3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3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3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3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3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3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3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3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3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3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3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3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3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3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3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3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3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3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3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3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3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3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3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3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3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3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3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3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3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3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3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3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3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3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3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3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3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3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3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3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3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3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3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3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3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3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3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3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3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3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3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3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3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3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3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3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3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3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3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3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3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3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3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3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3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3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3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3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3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3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3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3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3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3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3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3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3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3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3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3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3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3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3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3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3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3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3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3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3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3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3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3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3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3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3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3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3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3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3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3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3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3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3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3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3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3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3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3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3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3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3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3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3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3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3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3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3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3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3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3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3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3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3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3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3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3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3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3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3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3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3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3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3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3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3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3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3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3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3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3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3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3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3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3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3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3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3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3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3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3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3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3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3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3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3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3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3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3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3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3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3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3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3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3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3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3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3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3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3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3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3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3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3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3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3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3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3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3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3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3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3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3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3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3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3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3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3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3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3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3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3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3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3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3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3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3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3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3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3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3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3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3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3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3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3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3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3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3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3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3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3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3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3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3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3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3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3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3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3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3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3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3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3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3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3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3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3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3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3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3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3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3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3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3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3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3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3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3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3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3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3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3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3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3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3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3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3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3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3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3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3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3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3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3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3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3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3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3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3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3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3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3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3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3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3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3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3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3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3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3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3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3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3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3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3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3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3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3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3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3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3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3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3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3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3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3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3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3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3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3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3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3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3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3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3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3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3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3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3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3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3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3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3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3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3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3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3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3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3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3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3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3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3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3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3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3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3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3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3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3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3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3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3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3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3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3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3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3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3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3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3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3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3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3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3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3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3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3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3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3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3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3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3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3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3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3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3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3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3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3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3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3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3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3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3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3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3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3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3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3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3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3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3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3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3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3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3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3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3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3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3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3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3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3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3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3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3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3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3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3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3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3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3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3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3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3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3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3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3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3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3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3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3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3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3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3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3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3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3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3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3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3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3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3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3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3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3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3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3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3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3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3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3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2016-06-29T12:44:00Z</dcterms:modified>
</cp:coreProperties>
</file>