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FloorPlanMigration\0298_MedEducationBldg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8" i="1" l="1"/>
  <c r="M9" i="1"/>
  <c r="M10" i="1"/>
  <c r="M11" i="1"/>
  <c r="M12" i="1"/>
  <c r="M13" i="1"/>
  <c r="M14" i="1"/>
  <c r="M15" i="1"/>
  <c r="M16" i="1"/>
  <c r="M32" i="1"/>
  <c r="M33" i="1"/>
  <c r="J8" i="1"/>
  <c r="J9" i="1"/>
  <c r="J10" i="1"/>
  <c r="J11" i="1"/>
  <c r="J12" i="1"/>
  <c r="J13" i="1"/>
  <c r="J14" i="1"/>
  <c r="J15" i="1"/>
  <c r="J16" i="1"/>
  <c r="J32" i="1"/>
  <c r="J33" i="1"/>
  <c r="H36" i="1" l="1"/>
  <c r="G36" i="1"/>
  <c r="M36" i="1" l="1"/>
  <c r="K2" i="1" s="1"/>
  <c r="J36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<sst xmlns="http://schemas.openxmlformats.org/spreadsheetml/2006/main" count="259" uniqueCount="109">
  <si>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</si>
  <si>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</si>
  <si>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</si>
  <si>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</si>
  <si>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</si>
  <si>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</si>
  <si>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</si>
  <si>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</si>
  <si>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</si>
  <si>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</si>
  <si>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</si>
  <si>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</si>
  <si>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</si>
  <si>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</si>
  <si>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</si>
  <si>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</si>
  <si>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</si>
  <si>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</si>
  <si>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</si>
  <si>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</si>
  <si>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</si>
  <si>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</si>
  <si>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</si>
  <si>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</si>
  <si>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</si>
  <si>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</si>
  <si>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</si>
  <si>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</si>
  <si>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</si>
  <si>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</si>
  <si>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</si>
  <si>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</si>
  <si>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</si>
  <si>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</si>
  <si>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</si>
  <si>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</si>
  <si>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</si>
  <si>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</si>
  <si>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</si>
  <si>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</si>
  <si>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</si>
  <si>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</si>
  <si>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</si>
  <si>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</si>
  <si>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</si>
  <si>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</si>
  <si>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</si>
  <si>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</si>
  <si>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</si>
  <si>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</si>
  <si>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</si>
  <si>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</si>
  <si>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</si>
  <si>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</si>
  <si>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</si>
  <si>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</si>
  <si>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</si>
  <si>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</si>
  <si>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</si>
  <si>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</si>
  <si>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</si>
  <si>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</si>
  <si>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</si>
  <si>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</si>
  <si>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</si>
  <si>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</si>
  <si>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</si>
  <si>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</si>
  <si>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</si>
  <si>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</si>
  <si>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</si>
  <si>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</si>
  <si>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</si>
  <si>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0298</t>
  </si>
  <si>
    <t>MA2</t>
  </si>
  <si>
    <t>MA27</t>
  </si>
  <si>
    <t>00</t>
  </si>
  <si>
    <t>MZ101</t>
  </si>
  <si>
    <t>MZ107</t>
  </si>
  <si>
    <t>MZ135</t>
  </si>
  <si>
    <t>01</t>
  </si>
  <si>
    <t>MS203</t>
  </si>
  <si>
    <t>MS233</t>
  </si>
  <si>
    <t>02</t>
  </si>
  <si>
    <t>MZ302</t>
  </si>
  <si>
    <t>MZ307</t>
  </si>
  <si>
    <t>MZ312</t>
  </si>
  <si>
    <t>MZ313</t>
  </si>
  <si>
    <t>03</t>
  </si>
  <si>
    <t>MZ402</t>
  </si>
  <si>
    <t>MZ407</t>
  </si>
  <si>
    <t>MZ412</t>
  </si>
  <si>
    <t>MZ413</t>
  </si>
  <si>
    <t>MZ502</t>
  </si>
  <si>
    <t>MZ507</t>
  </si>
  <si>
    <t>MZ512</t>
  </si>
  <si>
    <t>MZ513</t>
  </si>
  <si>
    <t>MZ602</t>
  </si>
  <si>
    <t>MZ607</t>
  </si>
  <si>
    <t>MZ612</t>
  </si>
  <si>
    <t>MZ613</t>
  </si>
  <si>
    <t>04</t>
  </si>
  <si>
    <t>05</t>
  </si>
  <si>
    <t>06</t>
  </si>
  <si>
    <t>M061</t>
  </si>
  <si>
    <t>M061A</t>
  </si>
  <si>
    <t>Label in wrong place on drawing</t>
  </si>
  <si>
    <t>adjust sqft</t>
  </si>
  <si>
    <t>Column(s) were not excluded from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</si>
</sst>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>
            <v>1200</v>
          </cell>
          <cell r="C390" t="str">
            <v>Electric Substation #1</v>
          </cell>
        </row>
        <row r="391">
          <cell r="A391">
            <v>1201</v>
          </cell>
          <cell r="C391" t="str">
            <v>Electric Substation #3</v>
          </cell>
        </row>
        <row r="392">
          <cell r="A392" t="str">
            <v>8633</v>
          </cell>
          <cell r="C392" t="str">
            <v>UK HealthCare Good Samaritan Hospital</v>
          </cell>
        </row>
        <row r="393">
          <cell r="A393" t="str">
            <v>9127</v>
          </cell>
          <cell r="C393" t="str">
            <v>1101 S. Limestone</v>
          </cell>
        </row>
        <row r="394">
          <cell r="A394">
            <v>9813</v>
          </cell>
          <cell r="C394" t="str">
            <v>Child Development Center of the Bluegrass, Inc.</v>
          </cell>
        </row>
        <row r="395">
          <cell r="A395" t="str">
            <v>9816</v>
          </cell>
          <cell r="C395" t="str">
            <v>Royal Lexington</v>
          </cell>
        </row>
        <row r="396">
          <cell r="A396" t="str">
            <v>9853</v>
          </cell>
          <cell r="C396" t="str">
            <v>Shriners Hospitals for Children Medical Center - Lexington</v>
          </cell>
        </row>
        <row r="397">
          <cell r="A397" t="str">
            <v>9854</v>
          </cell>
          <cell r="C397" t="str">
            <v>Anthropology Research Building</v>
          </cell>
        </row>
        <row r="398">
          <cell r="A398" t="str">
            <v>9925</v>
          </cell>
          <cell r="C398" t="str">
            <v>Alpha Phi Sorority</v>
          </cell>
        </row>
        <row r="399">
          <cell r="A399" t="str">
            <v>9983</v>
          </cell>
          <cell r="C399" t="str">
            <v>College of Medicine Building</v>
          </cell>
        </row>
        <row r="400">
          <cell r="A400" t="str">
            <v xml:space="preserve"> </v>
          </cell>
          <cell r="C400" t="str">
            <v xml:space="preserve"> 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>
            <v>0</v>
          </cell>
          <cell r="C42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1" t="s">
        <v>73</v>
      </c>
      <c r="C1" s="71"/>
      <c r="F1" s="18" t="s">
        <v>10</v>
      </c>
      <c r="G1" s="53">
        <v>42171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2" t="str">
        <f>VLOOKUP(B1,BuildingList!A:B,2,FALSE)</f>
        <v>William R. Willard Medical Education Building</v>
      </c>
      <c r="C2" s="72"/>
      <c r="F2" s="24" t="s">
        <v>12</v>
      </c>
      <c r="G2" s="60" t="s">
        <v>62</v>
      </c>
      <c r="J2" s="15">
        <f>G36-J36</f>
        <v>0</v>
      </c>
      <c r="K2" s="15">
        <f>H36-M36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104</v>
      </c>
      <c r="B6" s="28" t="s">
        <v>76</v>
      </c>
      <c r="C6" s="11" t="s">
        <v>106</v>
      </c>
      <c r="D6" s="17" t="s">
        <v>5</v>
      </c>
      <c r="E6" s="69"/>
      <c r="F6" s="69"/>
      <c r="G6" s="34" t="s">
        <v>3</v>
      </c>
      <c r="J6" s="10"/>
      <c r="K6" s="35"/>
      <c r="L6" s="10"/>
      <c r="M6" s="10"/>
      <c r="N6" s="35"/>
      <c r="O6" s="10"/>
    </row>
    <row r="7" spans="1:16" x14ac:dyDescent="0.3">
      <c r="A7" s="33" t="s">
        <v>105</v>
      </c>
      <c r="B7" s="28" t="s">
        <v>76</v>
      </c>
      <c r="C7" s="11" t="s">
        <v>106</v>
      </c>
      <c r="D7" s="17" t="s">
        <v>5</v>
      </c>
      <c r="E7" s="69"/>
      <c r="F7" s="69"/>
      <c r="G7" s="34" t="s">
        <v>3</v>
      </c>
      <c r="J7" s="10"/>
      <c r="K7" s="35"/>
      <c r="L7" s="10"/>
      <c r="M7" s="10"/>
      <c r="N7" s="35"/>
      <c r="O7" s="10"/>
    </row>
    <row r="8" spans="1:16" ht="28.8" x14ac:dyDescent="0.3">
      <c r="A8" s="33" t="s">
        <v>74</v>
      </c>
      <c r="B8" s="28" t="s">
        <v>76</v>
      </c>
      <c r="C8" s="11" t="s">
        <v>107</v>
      </c>
      <c r="D8" s="17" t="s">
        <v>5</v>
      </c>
      <c r="E8" s="69">
        <v>2282</v>
      </c>
      <c r="F8" s="69">
        <v>2268</v>
      </c>
      <c r="G8" s="34" t="s">
        <v>13</v>
      </c>
      <c r="H8" s="17" t="s">
        <v>13</v>
      </c>
      <c r="I8" s="11" t="s">
        <v>108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28.8" x14ac:dyDescent="0.3">
      <c r="A9" s="37" t="s">
        <v>75</v>
      </c>
      <c r="B9" s="28" t="s">
        <v>76</v>
      </c>
      <c r="C9" s="11" t="s">
        <v>107</v>
      </c>
      <c r="D9" s="17" t="s">
        <v>5</v>
      </c>
      <c r="E9" s="38">
        <v>760</v>
      </c>
      <c r="F9" s="38">
        <v>757</v>
      </c>
      <c r="G9" s="34" t="s">
        <v>13</v>
      </c>
      <c r="H9" s="17" t="s">
        <v>13</v>
      </c>
      <c r="I9" s="11" t="s">
        <v>108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ht="28.8" x14ac:dyDescent="0.3">
      <c r="A10" s="70" t="s">
        <v>77</v>
      </c>
      <c r="B10" s="28" t="s">
        <v>80</v>
      </c>
      <c r="C10" s="11" t="s">
        <v>107</v>
      </c>
      <c r="D10" s="17" t="s">
        <v>5</v>
      </c>
      <c r="E10" s="38">
        <v>276</v>
      </c>
      <c r="F10" s="38">
        <v>261</v>
      </c>
      <c r="G10" s="34" t="s">
        <v>13</v>
      </c>
      <c r="H10" s="17" t="s">
        <v>13</v>
      </c>
      <c r="I10" s="11" t="s">
        <v>108</v>
      </c>
      <c r="J10" s="10" t="str">
        <f>IF(G10="No Change","N/A",IF(G10="New Tag Required",Lookup!F:F,IF(G10="Remove Old Tag",Lookup!F:F,IF(G10="N/A","N/A",""))))</f>
        <v>N/A</v>
      </c>
      <c r="K10" s="35"/>
      <c r="L10" s="10"/>
      <c r="M10" s="10" t="str">
        <f>IF(H10="No Change","N/A",IF(H10="New Tag Required",Lookup!F:F,IF(H10="Remove Old Sign",Lookup!F:F,IF(H10="N/A","N/A",""))))</f>
        <v>N/A</v>
      </c>
      <c r="N10" s="35"/>
      <c r="O10" s="10"/>
    </row>
    <row r="11" spans="1:16" ht="28.8" x14ac:dyDescent="0.3">
      <c r="A11" s="70" t="s">
        <v>78</v>
      </c>
      <c r="B11" s="28" t="s">
        <v>80</v>
      </c>
      <c r="C11" s="11" t="s">
        <v>107</v>
      </c>
      <c r="D11" s="17" t="s">
        <v>5</v>
      </c>
      <c r="E11" s="38">
        <v>297</v>
      </c>
      <c r="F11" s="38">
        <v>284</v>
      </c>
      <c r="G11" s="34" t="s">
        <v>13</v>
      </c>
      <c r="H11" s="17" t="s">
        <v>13</v>
      </c>
      <c r="I11" s="11" t="s">
        <v>108</v>
      </c>
      <c r="J11" s="10" t="str">
        <f>IF(G11="No Change","N/A",IF(G11="New Tag Required",Lookup!F:F,IF(G11="Remove Old Tag",Lookup!F:F,IF(G11="N/A","N/A",""))))</f>
        <v>N/A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28.8" x14ac:dyDescent="0.3">
      <c r="A12" s="70" t="s">
        <v>79</v>
      </c>
      <c r="B12" s="28" t="s">
        <v>80</v>
      </c>
      <c r="C12" s="11" t="s">
        <v>107</v>
      </c>
      <c r="D12" s="17" t="s">
        <v>5</v>
      </c>
      <c r="E12" s="38">
        <v>3829</v>
      </c>
      <c r="F12" s="38">
        <v>3812</v>
      </c>
      <c r="G12" s="34" t="s">
        <v>13</v>
      </c>
      <c r="H12" s="17" t="s">
        <v>13</v>
      </c>
      <c r="I12" s="11" t="s">
        <v>108</v>
      </c>
      <c r="J12" s="10" t="str">
        <f>IF(G12="No Change","N/A",IF(G12="New Tag Required",Lookup!F:F,IF(G12="Remove Old Tag",Lookup!F:F,IF(G12="N/A","N/A",""))))</f>
        <v>N/A</v>
      </c>
      <c r="K12" s="35"/>
      <c r="L12" s="10"/>
      <c r="M12" s="10" t="str">
        <f>IF(H12="No Change","N/A",IF(H12="New Tag Required",Lookup!F:F,IF(H12="Remove Old Sign",Lookup!F:F,IF(H12="N/A","N/A",""))))</f>
        <v>N/A</v>
      </c>
      <c r="N12" s="35"/>
      <c r="O12" s="10"/>
    </row>
    <row r="13" spans="1:16" ht="28.8" x14ac:dyDescent="0.3">
      <c r="A13" s="70" t="s">
        <v>81</v>
      </c>
      <c r="B13" s="28" t="s">
        <v>83</v>
      </c>
      <c r="C13" s="11" t="s">
        <v>107</v>
      </c>
      <c r="D13" s="17" t="s">
        <v>5</v>
      </c>
      <c r="E13" s="38">
        <v>3605</v>
      </c>
      <c r="F13" s="38">
        <v>3569</v>
      </c>
      <c r="G13" s="34" t="s">
        <v>13</v>
      </c>
      <c r="H13" s="17" t="s">
        <v>13</v>
      </c>
      <c r="I13" s="11" t="s">
        <v>108</v>
      </c>
      <c r="J13" s="10" t="str">
        <f>IF(G13="No Change","N/A",IF(G13="New Tag Required",Lookup!F:F,IF(G13="Remove Old Tag",Lookup!F:F,IF(G13="N/A","N/A",""))))</f>
        <v>N/A</v>
      </c>
      <c r="K13" s="35"/>
      <c r="L13" s="10"/>
      <c r="M13" s="10" t="str">
        <f>IF(H13="No Change","N/A",IF(H13="New Tag Required",Lookup!F:F,IF(H13="Remove Old Sign",Lookup!F:F,IF(H13="N/A","N/A",""))))</f>
        <v>N/A</v>
      </c>
      <c r="N13" s="35"/>
      <c r="O13" s="10"/>
    </row>
    <row r="14" spans="1:16" ht="28.8" x14ac:dyDescent="0.3">
      <c r="A14" s="36" t="s">
        <v>82</v>
      </c>
      <c r="B14" s="28" t="s">
        <v>83</v>
      </c>
      <c r="C14" s="11" t="s">
        <v>107</v>
      </c>
      <c r="D14" s="17" t="s">
        <v>5</v>
      </c>
      <c r="E14" s="38">
        <v>2994</v>
      </c>
      <c r="F14" s="38">
        <v>2980</v>
      </c>
      <c r="G14" s="34" t="s">
        <v>13</v>
      </c>
      <c r="H14" s="17" t="s">
        <v>13</v>
      </c>
      <c r="I14" s="11" t="s">
        <v>108</v>
      </c>
      <c r="J14" s="10" t="str">
        <f>IF(G14="No Change","N/A",IF(G14="New Tag Required",Lookup!F:F,IF(G14="Remove Old Tag",Lookup!F:F,IF(G14="N/A","N/A",""))))</f>
        <v>N/A</v>
      </c>
      <c r="K14" s="39"/>
      <c r="M14" s="10" t="str">
        <f>IF(H14="No Change","N/A",IF(H14="New Tag Required",Lookup!F:F,IF(H14="Remove Old Sign",Lookup!F:F,IF(H14="N/A","N/A",""))))</f>
        <v>N/A</v>
      </c>
      <c r="N14" s="39"/>
    </row>
    <row r="15" spans="1:16" ht="28.8" x14ac:dyDescent="0.3">
      <c r="A15" s="36" t="s">
        <v>84</v>
      </c>
      <c r="B15" s="28" t="s">
        <v>88</v>
      </c>
      <c r="C15" s="11" t="s">
        <v>107</v>
      </c>
      <c r="D15" s="17" t="s">
        <v>5</v>
      </c>
      <c r="E15" s="38">
        <v>357</v>
      </c>
      <c r="F15" s="38">
        <v>345</v>
      </c>
      <c r="G15" s="34" t="s">
        <v>13</v>
      </c>
      <c r="H15" s="17" t="s">
        <v>13</v>
      </c>
      <c r="I15" s="11" t="s">
        <v>108</v>
      </c>
      <c r="J15" s="10" t="str">
        <f>IF(G15="No Change","N/A",IF(G15="New Tag Required",Lookup!F:F,IF(G15="Remove Old Tag",Lookup!F:F,IF(G15="N/A","N/A",""))))</f>
        <v>N/A</v>
      </c>
      <c r="K15" s="39"/>
      <c r="M15" s="10" t="str">
        <f>IF(H15="No Change","N/A",IF(H15="New Tag Required",Lookup!F:F,IF(H15="Remove Old Sign",Lookup!F:F,IF(H15="N/A","N/A",""))))</f>
        <v>N/A</v>
      </c>
      <c r="N15" s="39"/>
    </row>
    <row r="16" spans="1:16" ht="28.8" x14ac:dyDescent="0.3">
      <c r="A16" s="36" t="s">
        <v>85</v>
      </c>
      <c r="B16" s="28" t="s">
        <v>88</v>
      </c>
      <c r="C16" s="11" t="s">
        <v>107</v>
      </c>
      <c r="D16" s="17" t="s">
        <v>5</v>
      </c>
      <c r="E16" s="38">
        <v>394</v>
      </c>
      <c r="F16" s="38">
        <v>385</v>
      </c>
      <c r="G16" s="34" t="s">
        <v>13</v>
      </c>
      <c r="H16" s="17" t="s">
        <v>13</v>
      </c>
      <c r="I16" s="11" t="s">
        <v>108</v>
      </c>
      <c r="J16" s="10" t="str">
        <f>IF(G16="No Change","N/A",IF(G16="New Tag Required",Lookup!F:F,IF(G16="Remove Old Tag",Lookup!F:F,IF(G16="N/A","N/A",""))))</f>
        <v>N/A</v>
      </c>
      <c r="K16" s="39"/>
      <c r="M16" s="10" t="str">
        <f>IF(H16="No Change","N/A",IF(H16="New Tag Required",Lookup!F:F,IF(H16="Remove Old Sign",Lookup!F:F,IF(H16="N/A","N/A",""))))</f>
        <v>N/A</v>
      </c>
      <c r="N16" s="39"/>
    </row>
    <row r="17" spans="1:14" ht="28.8" x14ac:dyDescent="0.3">
      <c r="A17" s="36" t="s">
        <v>86</v>
      </c>
      <c r="B17" s="28" t="s">
        <v>88</v>
      </c>
      <c r="C17" s="11" t="s">
        <v>107</v>
      </c>
      <c r="D17" s="17" t="s">
        <v>5</v>
      </c>
      <c r="E17" s="38">
        <v>390</v>
      </c>
      <c r="F17" s="38">
        <v>384</v>
      </c>
      <c r="G17" s="34" t="s">
        <v>13</v>
      </c>
      <c r="H17" s="17" t="s">
        <v>13</v>
      </c>
      <c r="I17" s="11" t="s">
        <v>108</v>
      </c>
      <c r="J17" s="10"/>
      <c r="K17" s="39"/>
      <c r="M17" s="10"/>
      <c r="N17" s="39"/>
    </row>
    <row r="18" spans="1:14" ht="28.8" x14ac:dyDescent="0.3">
      <c r="A18" s="36" t="s">
        <v>87</v>
      </c>
      <c r="B18" s="28" t="s">
        <v>88</v>
      </c>
      <c r="C18" s="11" t="s">
        <v>107</v>
      </c>
      <c r="D18" s="17" t="s">
        <v>5</v>
      </c>
      <c r="E18" s="38">
        <v>280</v>
      </c>
      <c r="F18" s="38">
        <v>274</v>
      </c>
      <c r="G18" s="34" t="s">
        <v>13</v>
      </c>
      <c r="H18" s="17" t="s">
        <v>13</v>
      </c>
      <c r="I18" s="11" t="s">
        <v>108</v>
      </c>
      <c r="J18" s="10"/>
      <c r="K18" s="39"/>
      <c r="M18" s="10"/>
      <c r="N18" s="39"/>
    </row>
    <row r="19" spans="1:14" ht="28.8" x14ac:dyDescent="0.3">
      <c r="A19" s="36" t="s">
        <v>89</v>
      </c>
      <c r="B19" s="28" t="s">
        <v>101</v>
      </c>
      <c r="C19" s="11" t="s">
        <v>107</v>
      </c>
      <c r="D19" s="17" t="s">
        <v>5</v>
      </c>
      <c r="E19" s="38">
        <v>364</v>
      </c>
      <c r="F19" s="38">
        <v>355</v>
      </c>
      <c r="G19" s="34" t="s">
        <v>13</v>
      </c>
      <c r="H19" s="17" t="s">
        <v>13</v>
      </c>
      <c r="I19" s="11" t="s">
        <v>108</v>
      </c>
      <c r="J19" s="10"/>
      <c r="K19" s="39"/>
      <c r="M19" s="10"/>
      <c r="N19" s="39"/>
    </row>
    <row r="20" spans="1:14" ht="28.8" x14ac:dyDescent="0.3">
      <c r="A20" s="36" t="s">
        <v>90</v>
      </c>
      <c r="B20" s="28" t="s">
        <v>101</v>
      </c>
      <c r="C20" s="11" t="s">
        <v>107</v>
      </c>
      <c r="D20" s="17" t="s">
        <v>5</v>
      </c>
      <c r="E20" s="38">
        <v>398</v>
      </c>
      <c r="F20" s="38">
        <v>389</v>
      </c>
      <c r="G20" s="34" t="s">
        <v>13</v>
      </c>
      <c r="H20" s="17" t="s">
        <v>13</v>
      </c>
      <c r="I20" s="11" t="s">
        <v>108</v>
      </c>
      <c r="J20" s="10"/>
      <c r="K20" s="39"/>
      <c r="M20" s="10"/>
      <c r="N20" s="39"/>
    </row>
    <row r="21" spans="1:14" ht="28.8" x14ac:dyDescent="0.3">
      <c r="A21" s="36" t="s">
        <v>91</v>
      </c>
      <c r="B21" s="28" t="s">
        <v>101</v>
      </c>
      <c r="C21" s="11" t="s">
        <v>107</v>
      </c>
      <c r="D21" s="17" t="s">
        <v>5</v>
      </c>
      <c r="E21" s="38">
        <v>340</v>
      </c>
      <c r="F21" s="38">
        <v>334</v>
      </c>
      <c r="G21" s="34" t="s">
        <v>13</v>
      </c>
      <c r="H21" s="17" t="s">
        <v>13</v>
      </c>
      <c r="I21" s="11" t="s">
        <v>108</v>
      </c>
      <c r="J21" s="10"/>
      <c r="K21" s="39"/>
      <c r="M21" s="10"/>
      <c r="N21" s="39"/>
    </row>
    <row r="22" spans="1:14" ht="28.8" x14ac:dyDescent="0.3">
      <c r="A22" s="36" t="s">
        <v>92</v>
      </c>
      <c r="B22" s="28" t="s">
        <v>101</v>
      </c>
      <c r="C22" s="11" t="s">
        <v>107</v>
      </c>
      <c r="D22" s="17" t="s">
        <v>5</v>
      </c>
      <c r="E22" s="38">
        <v>305</v>
      </c>
      <c r="F22" s="38">
        <v>299</v>
      </c>
      <c r="G22" s="34" t="s">
        <v>13</v>
      </c>
      <c r="H22" s="17" t="s">
        <v>13</v>
      </c>
      <c r="I22" s="11" t="s">
        <v>108</v>
      </c>
      <c r="J22" s="10"/>
      <c r="K22" s="39"/>
      <c r="M22" s="10"/>
      <c r="N22" s="39"/>
    </row>
    <row r="23" spans="1:14" ht="28.8" x14ac:dyDescent="0.3">
      <c r="A23" s="36" t="s">
        <v>93</v>
      </c>
      <c r="B23" s="28" t="s">
        <v>102</v>
      </c>
      <c r="C23" s="11" t="s">
        <v>107</v>
      </c>
      <c r="D23" s="17" t="s">
        <v>5</v>
      </c>
      <c r="E23" s="38">
        <v>364</v>
      </c>
      <c r="F23" s="38">
        <v>352</v>
      </c>
      <c r="G23" s="34" t="s">
        <v>13</v>
      </c>
      <c r="H23" s="17" t="s">
        <v>13</v>
      </c>
      <c r="I23" s="11" t="s">
        <v>108</v>
      </c>
      <c r="J23" s="10"/>
      <c r="K23" s="39"/>
      <c r="M23" s="10"/>
      <c r="N23" s="39"/>
    </row>
    <row r="24" spans="1:14" ht="28.8" x14ac:dyDescent="0.3">
      <c r="A24" s="36" t="s">
        <v>94</v>
      </c>
      <c r="B24" s="28" t="s">
        <v>102</v>
      </c>
      <c r="C24" s="11" t="s">
        <v>107</v>
      </c>
      <c r="D24" s="17" t="s">
        <v>5</v>
      </c>
      <c r="E24" s="38">
        <v>401</v>
      </c>
      <c r="F24" s="38">
        <v>392</v>
      </c>
      <c r="G24" s="34" t="s">
        <v>13</v>
      </c>
      <c r="H24" s="17" t="s">
        <v>13</v>
      </c>
      <c r="I24" s="11" t="s">
        <v>108</v>
      </c>
      <c r="J24" s="10"/>
      <c r="K24" s="39"/>
      <c r="M24" s="10"/>
      <c r="N24" s="39"/>
    </row>
    <row r="25" spans="1:14" ht="28.8" x14ac:dyDescent="0.3">
      <c r="A25" s="36" t="s">
        <v>95</v>
      </c>
      <c r="B25" s="28" t="s">
        <v>102</v>
      </c>
      <c r="C25" s="11" t="s">
        <v>107</v>
      </c>
      <c r="D25" s="17" t="s">
        <v>5</v>
      </c>
      <c r="E25" s="38">
        <v>329</v>
      </c>
      <c r="F25" s="38">
        <v>323</v>
      </c>
      <c r="G25" s="34" t="s">
        <v>13</v>
      </c>
      <c r="H25" s="17" t="s">
        <v>13</v>
      </c>
      <c r="I25" s="11" t="s">
        <v>108</v>
      </c>
      <c r="J25" s="10"/>
      <c r="K25" s="39"/>
      <c r="M25" s="10"/>
      <c r="N25" s="39"/>
    </row>
    <row r="26" spans="1:14" ht="28.8" x14ac:dyDescent="0.3">
      <c r="A26" s="36" t="s">
        <v>96</v>
      </c>
      <c r="B26" s="28" t="s">
        <v>102</v>
      </c>
      <c r="C26" s="11" t="s">
        <v>107</v>
      </c>
      <c r="D26" s="17" t="s">
        <v>5</v>
      </c>
      <c r="E26" s="38">
        <v>303</v>
      </c>
      <c r="F26" s="38">
        <v>297</v>
      </c>
      <c r="G26" s="34" t="s">
        <v>13</v>
      </c>
      <c r="H26" s="17" t="s">
        <v>13</v>
      </c>
      <c r="I26" s="11" t="s">
        <v>108</v>
      </c>
      <c r="J26" s="10"/>
      <c r="K26" s="39"/>
      <c r="M26" s="10"/>
      <c r="N26" s="39"/>
    </row>
    <row r="27" spans="1:14" ht="28.8" x14ac:dyDescent="0.3">
      <c r="A27" s="36" t="s">
        <v>97</v>
      </c>
      <c r="B27" s="28" t="s">
        <v>103</v>
      </c>
      <c r="C27" s="11" t="s">
        <v>107</v>
      </c>
      <c r="D27" s="17" t="s">
        <v>5</v>
      </c>
      <c r="E27" s="38">
        <v>342</v>
      </c>
      <c r="F27" s="38">
        <v>333</v>
      </c>
      <c r="G27" s="34" t="s">
        <v>13</v>
      </c>
      <c r="H27" s="17" t="s">
        <v>13</v>
      </c>
      <c r="I27" s="11" t="s">
        <v>108</v>
      </c>
      <c r="J27" s="10"/>
      <c r="K27" s="39"/>
      <c r="M27" s="10"/>
      <c r="N27" s="39"/>
    </row>
    <row r="28" spans="1:14" ht="28.8" x14ac:dyDescent="0.3">
      <c r="A28" s="36" t="s">
        <v>98</v>
      </c>
      <c r="B28" s="28" t="s">
        <v>103</v>
      </c>
      <c r="C28" s="11" t="s">
        <v>107</v>
      </c>
      <c r="D28" s="17" t="s">
        <v>5</v>
      </c>
      <c r="E28" s="38">
        <v>412</v>
      </c>
      <c r="F28" s="38">
        <v>405</v>
      </c>
      <c r="G28" s="34" t="s">
        <v>13</v>
      </c>
      <c r="H28" s="17" t="s">
        <v>13</v>
      </c>
      <c r="I28" s="11" t="s">
        <v>108</v>
      </c>
      <c r="J28" s="10"/>
      <c r="K28" s="39"/>
      <c r="M28" s="10"/>
      <c r="N28" s="39"/>
    </row>
    <row r="29" spans="1:14" ht="28.8" x14ac:dyDescent="0.3">
      <c r="A29" s="36" t="s">
        <v>99</v>
      </c>
      <c r="B29" s="28" t="s">
        <v>103</v>
      </c>
      <c r="C29" s="11" t="s">
        <v>107</v>
      </c>
      <c r="D29" s="17" t="s">
        <v>5</v>
      </c>
      <c r="E29" s="38">
        <v>356</v>
      </c>
      <c r="F29" s="38">
        <v>352</v>
      </c>
      <c r="G29" s="34" t="s">
        <v>13</v>
      </c>
      <c r="H29" s="17" t="s">
        <v>13</v>
      </c>
      <c r="I29" s="11" t="s">
        <v>108</v>
      </c>
      <c r="J29" s="10"/>
      <c r="K29" s="39"/>
      <c r="M29" s="10"/>
      <c r="N29" s="39"/>
    </row>
    <row r="30" spans="1:14" ht="28.8" x14ac:dyDescent="0.3">
      <c r="A30" s="36" t="s">
        <v>100</v>
      </c>
      <c r="B30" s="28" t="s">
        <v>103</v>
      </c>
      <c r="C30" s="11" t="s">
        <v>107</v>
      </c>
      <c r="D30" s="17" t="s">
        <v>5</v>
      </c>
      <c r="E30" s="38">
        <v>327</v>
      </c>
      <c r="F30" s="38">
        <v>322</v>
      </c>
      <c r="G30" s="34" t="s">
        <v>13</v>
      </c>
      <c r="H30" s="17" t="s">
        <v>13</v>
      </c>
      <c r="I30" s="11" t="s">
        <v>108</v>
      </c>
      <c r="J30" s="10"/>
      <c r="K30" s="39"/>
      <c r="M30" s="10"/>
      <c r="N30" s="39"/>
    </row>
    <row r="31" spans="1:14" x14ac:dyDescent="0.3">
      <c r="A31" s="36"/>
      <c r="C31" s="11"/>
      <c r="E31" s="38"/>
      <c r="F31" s="38"/>
      <c r="G31" s="34"/>
      <c r="J31" s="10"/>
      <c r="K31" s="39"/>
      <c r="M31" s="10"/>
      <c r="N31" s="39"/>
    </row>
    <row r="32" spans="1:14" x14ac:dyDescent="0.3">
      <c r="A32" s="36"/>
      <c r="C32" s="11"/>
      <c r="E32" s="38"/>
      <c r="F32" s="38"/>
      <c r="G32" s="34"/>
      <c r="J32" s="10" t="str">
        <f>IF(G32="No Change","N/A",IF(G32="New Tag Required",Lookup!F:F,IF(G32="Remove Old Tag",Lookup!F:F,IF(G32="N/A","N/A",""))))</f>
        <v/>
      </c>
      <c r="K32" s="39"/>
      <c r="M32" s="10" t="str">
        <f>IF(H32="No Change","N/A",IF(H32="New Tag Required",Lookup!F:F,IF(H32="Remove Old Sign",Lookup!F:F,IF(H32="N/A","N/A",""))))</f>
        <v/>
      </c>
      <c r="N32" s="39"/>
    </row>
    <row r="33" spans="1:14" x14ac:dyDescent="0.3">
      <c r="A33" s="36"/>
      <c r="C33" s="11"/>
      <c r="E33" s="38"/>
      <c r="F33" s="38"/>
      <c r="G33" s="34"/>
      <c r="J33" s="10" t="str">
        <f>IF(G33="No Change","N/A",IF(G33="New Tag Required",Lookup!F:F,IF(G33="Remove Old Tag",Lookup!F:F,IF(G33="N/A","N/A",""))))</f>
        <v/>
      </c>
      <c r="K33" s="39"/>
      <c r="M33" s="10" t="str">
        <f>IF(H33="No Change","N/A",IF(H33="New Tag Required",Lookup!F:F,IF(H33="Remove Old Sign",Lookup!F:F,IF(H33="N/A","N/A",""))))</f>
        <v/>
      </c>
      <c r="N33" s="39"/>
    </row>
    <row r="34" spans="1:14" ht="15" thickBot="1" x14ac:dyDescent="0.35">
      <c r="A34" s="36"/>
      <c r="C34" s="11"/>
      <c r="E34" s="34"/>
      <c r="F34" s="34"/>
      <c r="G34" s="34"/>
      <c r="K34" s="39"/>
      <c r="N34" s="39"/>
    </row>
    <row r="35" spans="1:14" ht="43.2" x14ac:dyDescent="0.3">
      <c r="A35" s="36"/>
      <c r="C35" s="11"/>
      <c r="E35" s="34"/>
      <c r="F35" s="34"/>
      <c r="G35" s="40" t="s">
        <v>47</v>
      </c>
      <c r="H35" s="41" t="s">
        <v>48</v>
      </c>
      <c r="J35" s="42" t="s">
        <v>42</v>
      </c>
      <c r="K35" s="10"/>
      <c r="L35" s="10"/>
      <c r="M35" s="42" t="s">
        <v>43</v>
      </c>
    </row>
    <row r="36" spans="1:14" ht="15" thickBot="1" x14ac:dyDescent="0.35">
      <c r="A36" s="36"/>
      <c r="C36" s="11"/>
      <c r="E36" s="34"/>
      <c r="F36" s="34"/>
      <c r="G36" s="14">
        <f>COUNTIF(G8:G35,"New Tag Required")</f>
        <v>0</v>
      </c>
      <c r="H36" s="13">
        <f>COUNTIF(H8:H35,"New Sign Required")</f>
        <v>0</v>
      </c>
      <c r="J36" s="12">
        <f>COUNTIF(J8:J35,"Installed")</f>
        <v>0</v>
      </c>
      <c r="K36" s="10"/>
      <c r="L36" s="10"/>
      <c r="M36" s="12">
        <f>COUNTIF(M8:M35,"Installed")</f>
        <v>0</v>
      </c>
    </row>
    <row r="37" spans="1:14" x14ac:dyDescent="0.3">
      <c r="A37" s="36"/>
      <c r="C37" s="11"/>
      <c r="E37" s="34"/>
      <c r="F37" s="34"/>
      <c r="G37" s="34"/>
    </row>
    <row r="38" spans="1:14" x14ac:dyDescent="0.3">
      <c r="A38" s="36"/>
      <c r="C38" s="11"/>
      <c r="E38" s="34"/>
      <c r="F38" s="34"/>
      <c r="G38" s="34"/>
    </row>
    <row r="39" spans="1:14" x14ac:dyDescent="0.3">
      <c r="A39" s="36"/>
      <c r="C39" s="11"/>
      <c r="E39" s="34"/>
      <c r="F39" s="34"/>
      <c r="G39" s="34"/>
    </row>
    <row r="40" spans="1:14" x14ac:dyDescent="0.3">
      <c r="A40" s="36"/>
      <c r="C40" s="11"/>
      <c r="E40" s="34"/>
      <c r="F40" s="34"/>
      <c r="G40" s="34"/>
    </row>
    <row r="41" spans="1:14" x14ac:dyDescent="0.3">
      <c r="A41" s="36"/>
      <c r="C41" s="11"/>
      <c r="E41" s="34"/>
      <c r="F41" s="34"/>
      <c r="G41" s="34"/>
    </row>
    <row r="42" spans="1:14" x14ac:dyDescent="0.3">
      <c r="A42" s="36"/>
      <c r="C42" s="11"/>
      <c r="E42" s="34"/>
      <c r="F42" s="34"/>
      <c r="G42" s="34"/>
    </row>
    <row r="43" spans="1:14" x14ac:dyDescent="0.3">
      <c r="A43" s="36"/>
      <c r="C43" s="11"/>
      <c r="E43" s="34"/>
      <c r="F43" s="34"/>
      <c r="G43" s="34"/>
    </row>
    <row r="44" spans="1:14" x14ac:dyDescent="0.3">
      <c r="A44" s="43"/>
      <c r="C44" s="11"/>
      <c r="E44" s="34"/>
      <c r="F44" s="44"/>
      <c r="G44" s="34"/>
    </row>
    <row r="45" spans="1:14" x14ac:dyDescent="0.3">
      <c r="A45" s="43"/>
      <c r="C45" s="11"/>
      <c r="E45" s="34"/>
      <c r="F45" s="44"/>
      <c r="G45" s="34"/>
    </row>
    <row r="46" spans="1:14" x14ac:dyDescent="0.3">
      <c r="A46" s="43"/>
      <c r="C46" s="11"/>
      <c r="E46" s="34"/>
      <c r="F46" s="45"/>
      <c r="G46" s="34"/>
    </row>
    <row r="47" spans="1:14" x14ac:dyDescent="0.3">
      <c r="A47" s="36"/>
      <c r="C47" s="11"/>
      <c r="E47" s="34"/>
      <c r="F47" s="44"/>
      <c r="G47" s="34"/>
    </row>
    <row r="48" spans="1:14" x14ac:dyDescent="0.3">
      <c r="A48" s="36"/>
      <c r="C48" s="11"/>
      <c r="E48" s="34"/>
      <c r="F48" s="44"/>
      <c r="G48" s="34"/>
    </row>
    <row r="49" spans="1:7" x14ac:dyDescent="0.3">
      <c r="A49" s="46"/>
      <c r="C49" s="11"/>
      <c r="E49" s="34"/>
      <c r="F49" s="34"/>
      <c r="G49" s="34"/>
    </row>
    <row r="50" spans="1:7" x14ac:dyDescent="0.3">
      <c r="A50" s="46"/>
      <c r="C50" s="11"/>
      <c r="E50" s="34"/>
      <c r="F50" s="34"/>
      <c r="G50" s="34"/>
    </row>
    <row r="51" spans="1:7" x14ac:dyDescent="0.3">
      <c r="A51" s="46"/>
      <c r="C51" s="11"/>
      <c r="E51" s="34"/>
      <c r="F51" s="34"/>
      <c r="G51" s="34"/>
    </row>
    <row r="52" spans="1:7" x14ac:dyDescent="0.3">
      <c r="A52" s="46"/>
      <c r="C52" s="11"/>
      <c r="E52" s="34"/>
      <c r="F52" s="34"/>
      <c r="G52" s="34"/>
    </row>
    <row r="53" spans="1:7" x14ac:dyDescent="0.3">
      <c r="A53" s="47"/>
      <c r="C53" s="11"/>
      <c r="E53" s="34"/>
      <c r="F53" s="38"/>
      <c r="G53" s="34"/>
    </row>
    <row r="54" spans="1:7" x14ac:dyDescent="0.3">
      <c r="A54" s="46"/>
      <c r="C54" s="11"/>
      <c r="E54" s="34"/>
      <c r="F54" s="34"/>
      <c r="G54" s="34"/>
    </row>
    <row r="55" spans="1:7" x14ac:dyDescent="0.3">
      <c r="A55" s="46"/>
      <c r="C55" s="11"/>
      <c r="E55" s="34"/>
      <c r="F55" s="34"/>
      <c r="G55" s="34"/>
    </row>
    <row r="56" spans="1:7" x14ac:dyDescent="0.3">
      <c r="A56" s="36"/>
      <c r="C56" s="11"/>
      <c r="E56" s="34"/>
      <c r="F56" s="34"/>
      <c r="G56" s="34"/>
    </row>
    <row r="57" spans="1:7" x14ac:dyDescent="0.3">
      <c r="A57" s="36"/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202" spans="3:3" x14ac:dyDescent="0.3">
      <c r="C202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1:G55 G9:G34">
    <cfRule type="containsText" dxfId="41" priority="126" operator="containsText" text="New Tag Required">
      <formula>NOT(ISERROR(SEARCH("New Tag Required",G9)))</formula>
    </cfRule>
  </conditionalFormatting>
  <conditionalFormatting sqref="D9:D101">
    <cfRule type="containsText" dxfId="40" priority="125" operator="containsText" text="Yes">
      <formula>NOT(ISERROR(SEARCH("Yes",D9)))</formula>
    </cfRule>
  </conditionalFormatting>
  <conditionalFormatting sqref="H41:H101 H202:H423 H9:H34">
    <cfRule type="containsText" dxfId="39" priority="113" operator="containsText" text="New Sign Required">
      <formula>NOT(ISERROR(SEARCH("New Sign Required",H9)))</formula>
    </cfRule>
  </conditionalFormatting>
  <conditionalFormatting sqref="G41:G101 G9:H34">
    <cfRule type="containsText" dxfId="38" priority="112" operator="containsText" text="Action Required">
      <formula>NOT(ISERROR(SEARCH("Action Required",G9)))</formula>
    </cfRule>
  </conditionalFormatting>
  <conditionalFormatting sqref="H41:H101">
    <cfRule type="containsText" dxfId="37" priority="111" operator="containsText" text="Action Required">
      <formula>NOT(ISERROR(SEARCH("Action Required",H41)))</formula>
    </cfRule>
  </conditionalFormatting>
  <conditionalFormatting sqref="G37:G40">
    <cfRule type="containsText" dxfId="36" priority="53" operator="containsText" text="New Tag Required">
      <formula>NOT(ISERROR(SEARCH("New Tag Required",G37)))</formula>
    </cfRule>
  </conditionalFormatting>
  <conditionalFormatting sqref="H37:H40">
    <cfRule type="containsText" dxfId="35" priority="51" operator="containsText" text="New Sign Required">
      <formula>NOT(ISERROR(SEARCH("New Sign Required",H37)))</formula>
    </cfRule>
  </conditionalFormatting>
  <conditionalFormatting sqref="G37:G40">
    <cfRule type="containsText" dxfId="34" priority="50" operator="containsText" text="Action Required">
      <formula>NOT(ISERROR(SEARCH("Action Required",G37)))</formula>
    </cfRule>
  </conditionalFormatting>
  <conditionalFormatting sqref="H37:H40">
    <cfRule type="containsText" dxfId="33" priority="49" operator="containsText" text="Action Required">
      <formula>NOT(ISERROR(SEARCH("Action Required",H37)))</formula>
    </cfRule>
  </conditionalFormatting>
  <conditionalFormatting sqref="D102:D201">
    <cfRule type="containsText" dxfId="32" priority="45" operator="containsText" text="Yes">
      <formula>NOT(ISERROR(SEARCH("Yes",D102)))</formula>
    </cfRule>
  </conditionalFormatting>
  <conditionalFormatting sqref="H102:H201">
    <cfRule type="containsText" dxfId="31" priority="44" operator="containsText" text="New Sign Required">
      <formula>NOT(ISERROR(SEARCH("New Sign Required",H102)))</formula>
    </cfRule>
  </conditionalFormatting>
  <conditionalFormatting sqref="G102:G201">
    <cfRule type="containsText" dxfId="30" priority="43" operator="containsText" text="Action Required">
      <formula>NOT(ISERROR(SEARCH("Action Required",G102)))</formula>
    </cfRule>
  </conditionalFormatting>
  <conditionalFormatting sqref="H102:H201">
    <cfRule type="containsText" dxfId="29" priority="42" operator="containsText" text="Action Required">
      <formula>NOT(ISERROR(SEARCH("Action Required",H102)))</formula>
    </cfRule>
  </conditionalFormatting>
  <conditionalFormatting sqref="D6:D8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33">
    <cfRule type="cellIs" dxfId="26" priority="18" operator="equal">
      <formula>0</formula>
    </cfRule>
  </conditionalFormatting>
  <conditionalFormatting sqref="M6:M33">
    <cfRule type="cellIs" dxfId="25" priority="17" operator="equal">
      <formula>0</formula>
    </cfRule>
  </conditionalFormatting>
  <conditionalFormatting sqref="J6:J33 M6:M33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3">
    <cfRule type="expression" dxfId="21" priority="13">
      <formula>$J6="Log Issues"</formula>
    </cfRule>
  </conditionalFormatting>
  <conditionalFormatting sqref="N6:N13">
    <cfRule type="expression" dxfId="20" priority="12">
      <formula>$M6="Log Issues"</formula>
    </cfRule>
  </conditionalFormatting>
  <conditionalFormatting sqref="G6:G8">
    <cfRule type="containsText" dxfId="19" priority="11" operator="containsText" text="New Tag Required">
      <formula>NOT(ISERROR(SEARCH("New Tag Required",G6)))</formula>
    </cfRule>
  </conditionalFormatting>
  <conditionalFormatting sqref="H6:H8">
    <cfRule type="containsText" dxfId="18" priority="10" operator="containsText" text="New Sign Required">
      <formula>NOT(ISERROR(SEARCH("New Sign Required",H6)))</formula>
    </cfRule>
  </conditionalFormatting>
  <conditionalFormatting sqref="G6:G8">
    <cfRule type="containsText" dxfId="17" priority="9" operator="containsText" text="Action Required">
      <formula>NOT(ISERROR(SEARCH("Action Required",G6)))</formula>
    </cfRule>
  </conditionalFormatting>
  <conditionalFormatting sqref="H6:H8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2:H406">
      <formula1>DoorSignage</formula1>
    </dataValidation>
    <dataValidation type="list" allowBlank="1" showInputMessage="1" showErrorMessage="1" sqref="D6:D76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>
          <x14:formula1>
            <xm:f>Lookup!$E$1:$E$18</xm:f>
          </x14:formula1>
          <xm:sqref>C6:C201</xm:sqref>
        </x14:dataValidation>
        <x14:dataValidation type="list" allowBlank="1" showInputMessage="1" showErrorMessage="1">
          <x14:formula1>
            <xm:f>Lookup!$A$1:$A$8</xm:f>
          </x14:formula1>
          <xm:sqref>G6:G33</xm:sqref>
        </x14:dataValidation>
        <x14:dataValidation type="list" allowBlank="1" showInputMessage="1" showErrorMessage="1">
          <x14:formula1>
            <xm:f>Lookup!$D$1:$D$10</xm:f>
          </x14:formula1>
          <xm:sqref>H6:H33</xm:sqref>
        </x14:dataValidation>
        <x14:dataValidation type="list" allowBlank="1" showInputMessage="1" showErrorMessage="1">
          <x14:formula1>
            <xm:f>Lookup!$F$1:$F$7</xm:f>
          </x14:formula1>
          <xm:sqref>J6:J33</xm:sqref>
        </x14:dataValidation>
        <x14:dataValidation type="list" allowBlank="1" showInputMessage="1" showErrorMessage="1">
          <x14:formula1>
            <xm:f>Lookup!$F$1:$F$8</xm:f>
          </x14:formula1>
          <xm:sqref>M6:M33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x14ac:dyDescent="0.3">
      <c r="A1" s="50" t="s">
        <v>7</v>
      </c>
      <c r="B1" s="51" t="str">
        <f>'KD Changes'!B1:C1</f>
        <v>0298</v>
      </c>
      <c r="C1" s="52"/>
      <c r="D1" s="18" t="s">
        <v>10</v>
      </c>
      <c r="E1" s="53">
        <f>'KD Changes'!G1</f>
        <v>42171</v>
      </c>
    </row>
    <row r="2" spans="1:10" ht="28.8" x14ac:dyDescent="0.3">
      <c r="A2" s="56" t="s">
        <v>8</v>
      </c>
      <c r="B2" s="57" t="str">
        <f>VLOOKUP(B1,[1]BuildingList!A:B,2,FALSE)</f>
        <v>William R. Willard Medical Education Building</v>
      </c>
      <c r="C2" s="58"/>
      <c r="D2" s="59" t="s">
        <v>12</v>
      </c>
      <c r="E2" s="60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G6" s="32"/>
      <c r="H6" s="32"/>
      <c r="I6" s="54"/>
      <c r="J6" s="54"/>
    </row>
    <row r="7" spans="1:10" x14ac:dyDescent="0.3">
      <c r="A7" s="1"/>
      <c r="B7" s="1"/>
      <c r="G7" s="32"/>
      <c r="H7" s="32"/>
      <c r="I7" s="54"/>
      <c r="J7" s="54"/>
    </row>
    <row r="8" spans="1:10" ht="15" customHeight="1" x14ac:dyDescent="0.3">
      <c r="A8" s="1"/>
      <c r="B8" s="1"/>
      <c r="G8" s="32"/>
      <c r="H8" s="32"/>
      <c r="I8" s="54"/>
      <c r="J8" s="54"/>
    </row>
    <row r="9" spans="1:10" x14ac:dyDescent="0.3">
      <c r="B9" s="55"/>
      <c r="G9" s="32"/>
      <c r="H9" s="32"/>
      <c r="I9" s="54"/>
      <c r="J9" s="54"/>
    </row>
    <row r="10" spans="1:10" x14ac:dyDescent="0.3">
      <c r="B10" s="55"/>
      <c r="F10" s="63"/>
      <c r="G10" s="32"/>
      <c r="H10" s="32"/>
    </row>
    <row r="11" spans="1:10" x14ac:dyDescent="0.3">
      <c r="A11" s="54"/>
      <c r="B11" s="54"/>
      <c r="F11" s="63"/>
      <c r="G11" s="32"/>
      <c r="H11" s="32"/>
    </row>
    <row r="12" spans="1:10" x14ac:dyDescent="0.3">
      <c r="A12" s="54"/>
      <c r="B12" s="55"/>
      <c r="F12" s="63"/>
      <c r="G12" s="32"/>
      <c r="H12" s="32"/>
    </row>
    <row r="13" spans="1:10" x14ac:dyDescent="0.3">
      <c r="A13" s="54"/>
      <c r="B13" s="54"/>
      <c r="F13" s="63"/>
      <c r="G13" s="32"/>
      <c r="H13" s="32"/>
    </row>
    <row r="14" spans="1:10" x14ac:dyDescent="0.3">
      <c r="A14" s="54"/>
      <c r="B14" s="55"/>
      <c r="F14" s="63"/>
      <c r="G14" s="32"/>
      <c r="H14" s="32"/>
    </row>
    <row r="15" spans="1:10" x14ac:dyDescent="0.3">
      <c r="A15" s="54"/>
      <c r="B15" s="54"/>
      <c r="F15" s="63"/>
      <c r="G15" s="32"/>
      <c r="H15" s="32"/>
    </row>
    <row r="16" spans="1:10" x14ac:dyDescent="0.3">
      <c r="A16" s="54"/>
      <c r="B16" s="55"/>
      <c r="F16" s="63"/>
      <c r="G16" s="32"/>
      <c r="H16" s="32"/>
    </row>
    <row r="17" spans="1:8" x14ac:dyDescent="0.3">
      <c r="A17" s="54"/>
      <c r="B17" s="54"/>
      <c r="F17" s="63"/>
      <c r="G17" s="32"/>
      <c r="H17" s="32"/>
    </row>
    <row r="18" spans="1:8" x14ac:dyDescent="0.3">
      <c r="A18" s="54"/>
      <c r="B18" s="54"/>
      <c r="F18" s="63"/>
      <c r="G18" s="32"/>
      <c r="H18" s="32"/>
    </row>
    <row r="19" spans="1:8" x14ac:dyDescent="0.3">
      <c r="A19" s="54"/>
      <c r="B19" s="54"/>
      <c r="F19" s="63"/>
      <c r="G19" s="32"/>
      <c r="H19" s="32"/>
    </row>
    <row r="20" spans="1:8" x14ac:dyDescent="0.3">
      <c r="A20" s="54"/>
      <c r="B20" s="54"/>
      <c r="F20" s="63"/>
      <c r="G20" s="32"/>
      <c r="H20" s="32"/>
    </row>
    <row r="21" spans="1:8" x14ac:dyDescent="0.3">
      <c r="A21" s="54"/>
      <c r="B21" s="54"/>
      <c r="F21" s="64"/>
      <c r="G21" s="32"/>
      <c r="H21" s="32"/>
    </row>
    <row r="22" spans="1:8" x14ac:dyDescent="0.3">
      <c r="A22" s="54"/>
      <c r="B22" s="54"/>
      <c r="F22" s="63"/>
      <c r="G22" s="32"/>
      <c r="H22" s="32"/>
    </row>
    <row r="23" spans="1:8" x14ac:dyDescent="0.3">
      <c r="A23" s="54"/>
      <c r="B23" s="54"/>
      <c r="F23" s="63"/>
      <c r="G23" s="32"/>
      <c r="H23" s="32"/>
    </row>
    <row r="24" spans="1:8" x14ac:dyDescent="0.3">
      <c r="A24" s="54"/>
      <c r="B24" s="54"/>
      <c r="F24" s="63"/>
      <c r="G24" s="32"/>
      <c r="H24" s="32"/>
    </row>
    <row r="25" spans="1:8" x14ac:dyDescent="0.3">
      <c r="A25" s="54"/>
      <c r="B25" s="54"/>
      <c r="F25" s="63"/>
      <c r="G25" s="32"/>
      <c r="H25" s="32"/>
    </row>
    <row r="26" spans="1:8" x14ac:dyDescent="0.3">
      <c r="A26" s="54"/>
      <c r="B26" s="54"/>
      <c r="F26" s="63"/>
      <c r="G26" s="32"/>
      <c r="H26" s="32"/>
    </row>
    <row r="27" spans="1:8" x14ac:dyDescent="0.3">
      <c r="A27" s="54"/>
      <c r="B27" s="54"/>
      <c r="F27" s="63"/>
      <c r="G27" s="32"/>
      <c r="H27" s="32"/>
    </row>
    <row r="28" spans="1:8" x14ac:dyDescent="0.3">
      <c r="A28" s="54"/>
      <c r="B28" s="54"/>
      <c r="F28" s="63"/>
      <c r="G28" s="32"/>
      <c r="H28" s="32"/>
    </row>
    <row r="29" spans="1:8" x14ac:dyDescent="0.3">
      <c r="A29" s="54"/>
      <c r="B29" s="54"/>
      <c r="F29" s="63"/>
      <c r="G29" s="32"/>
      <c r="H29" s="32"/>
    </row>
    <row r="30" spans="1:8" x14ac:dyDescent="0.3">
      <c r="A30" s="54"/>
      <c r="B30" s="54"/>
      <c r="F30" s="63"/>
      <c r="G30" s="32"/>
      <c r="H30" s="32"/>
    </row>
    <row r="31" spans="1:8" x14ac:dyDescent="0.3">
      <c r="A31" s="62"/>
      <c r="E31" s="63"/>
      <c r="F31" s="63"/>
      <c r="G31" s="32"/>
      <c r="H31" s="32"/>
    </row>
    <row r="32" spans="1:8" x14ac:dyDescent="0.3">
      <c r="A32" s="62"/>
      <c r="E32" s="63"/>
      <c r="F32" s="63"/>
      <c r="G32" s="32"/>
      <c r="H32" s="32"/>
    </row>
    <row r="33" spans="1:8" x14ac:dyDescent="0.3">
      <c r="A33" s="62"/>
      <c r="E33" s="63"/>
      <c r="F33" s="63"/>
      <c r="G33" s="32"/>
      <c r="H33" s="32"/>
    </row>
    <row r="34" spans="1:8" x14ac:dyDescent="0.3">
      <c r="A34" s="62"/>
      <c r="E34" s="63"/>
      <c r="F34" s="63"/>
      <c r="G34" s="32"/>
      <c r="H34" s="32"/>
    </row>
    <row r="35" spans="1:8" x14ac:dyDescent="0.3">
      <c r="A35" s="62"/>
      <c r="E35" s="63"/>
      <c r="F35" s="63"/>
      <c r="G35" s="32"/>
      <c r="H35" s="32"/>
    </row>
    <row r="36" spans="1:8" x14ac:dyDescent="0.3">
      <c r="A36" s="62"/>
      <c r="E36" s="63"/>
      <c r="F36" s="63"/>
      <c r="G36" s="32"/>
      <c r="H36" s="32"/>
    </row>
    <row r="37" spans="1:8" x14ac:dyDescent="0.3">
      <c r="A37" s="62"/>
      <c r="E37" s="63"/>
      <c r="F37" s="63"/>
      <c r="G37" s="32"/>
      <c r="H37" s="32"/>
    </row>
    <row r="38" spans="1:8" x14ac:dyDescent="0.3">
      <c r="A38" s="62"/>
      <c r="E38" s="63"/>
      <c r="F38" s="63"/>
      <c r="G38" s="32"/>
      <c r="H38" s="32"/>
    </row>
    <row r="39" spans="1:8" x14ac:dyDescent="0.3">
      <c r="A39" s="62"/>
      <c r="E39" s="63"/>
      <c r="F39" s="63"/>
      <c r="G39" s="63"/>
    </row>
    <row r="40" spans="1:8" x14ac:dyDescent="0.3">
      <c r="A40" s="62"/>
      <c r="E40" s="63"/>
      <c r="F40" s="63"/>
      <c r="G40" s="63"/>
    </row>
    <row r="41" spans="1:8" x14ac:dyDescent="0.3">
      <c r="A41" s="65"/>
      <c r="E41" s="63"/>
      <c r="F41" s="66"/>
      <c r="G41" s="63"/>
    </row>
    <row r="42" spans="1:8" x14ac:dyDescent="0.3">
      <c r="A42" s="65"/>
      <c r="E42" s="63"/>
      <c r="F42" s="66"/>
      <c r="G42" s="63"/>
    </row>
    <row r="43" spans="1:8" x14ac:dyDescent="0.3">
      <c r="A43" s="65"/>
      <c r="E43" s="63"/>
      <c r="F43" s="67"/>
      <c r="G43" s="63"/>
    </row>
    <row r="44" spans="1:8" x14ac:dyDescent="0.3">
      <c r="A44" s="62"/>
      <c r="E44" s="63"/>
      <c r="F44" s="66"/>
      <c r="G44" s="63"/>
    </row>
    <row r="45" spans="1:8" x14ac:dyDescent="0.3">
      <c r="A45" s="62"/>
      <c r="E45" s="63"/>
      <c r="F45" s="66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E48" s="63"/>
      <c r="F48" s="63"/>
      <c r="G48" s="63"/>
    </row>
    <row r="49" spans="1:7" x14ac:dyDescent="0.3">
      <c r="A49" s="68"/>
      <c r="E49" s="63"/>
      <c r="F49" s="63"/>
      <c r="G49" s="63"/>
    </row>
    <row r="50" spans="1:7" x14ac:dyDescent="0.3">
      <c r="A50" s="68"/>
      <c r="C50" s="55"/>
      <c r="E50" s="63"/>
      <c r="F50" s="64"/>
      <c r="G50" s="63"/>
    </row>
    <row r="51" spans="1:7" x14ac:dyDescent="0.3">
      <c r="A51" s="68"/>
      <c r="C51" s="55"/>
      <c r="E51" s="63"/>
      <c r="F51" s="63"/>
      <c r="G51" s="63"/>
    </row>
    <row r="52" spans="1:7" x14ac:dyDescent="0.3">
      <c r="A52" s="68"/>
      <c r="C52" s="55"/>
      <c r="E52" s="63"/>
      <c r="F52" s="63"/>
      <c r="G52" s="63"/>
    </row>
    <row r="53" spans="1:7" x14ac:dyDescent="0.3">
      <c r="A53" s="62"/>
      <c r="C53" s="55"/>
      <c r="E53" s="63"/>
      <c r="F53" s="63"/>
      <c r="G53" s="63"/>
    </row>
    <row r="54" spans="1:7" x14ac:dyDescent="0.3">
      <c r="A54" s="62"/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81" spans="3:3" x14ac:dyDescent="0.3">
      <c r="C81" s="55"/>
    </row>
    <row r="82" spans="3:3" x14ac:dyDescent="0.3">
      <c r="C82" s="55"/>
    </row>
    <row r="199" spans="3:3" x14ac:dyDescent="0.3">
      <c r="C199" s="54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49" t="s">
        <v>50</v>
      </c>
    </row>
    <row r="10" spans="1:7" s="1" customFormat="1" x14ac:dyDescent="0.3">
      <c r="E10" s="49" t="s">
        <v>33</v>
      </c>
    </row>
    <row r="11" spans="1:7" x14ac:dyDescent="0.3">
      <c r="E11" s="49" t="s">
        <v>20</v>
      </c>
    </row>
    <row r="12" spans="1:7" x14ac:dyDescent="0.3">
      <c r="E12" s="49" t="s">
        <v>24</v>
      </c>
    </row>
    <row r="13" spans="1:7" x14ac:dyDescent="0.3">
      <c r="E13" s="49" t="s">
        <v>53</v>
      </c>
    </row>
    <row r="14" spans="1:7" x14ac:dyDescent="0.3">
      <c r="E14" s="49" t="s">
        <v>51</v>
      </c>
    </row>
    <row r="15" spans="1:7" x14ac:dyDescent="0.3">
      <c r="E15" s="49" t="s">
        <v>22</v>
      </c>
    </row>
    <row r="16" spans="1:7" x14ac:dyDescent="0.3">
      <c r="E16" s="49" t="s">
        <v>26</v>
      </c>
    </row>
    <row r="17" spans="1:7" x14ac:dyDescent="0.3">
      <c r="E17" s="49" t="s">
        <v>23</v>
      </c>
    </row>
    <row r="18" spans="1:7" x14ac:dyDescent="0.3">
      <c r="E18" s="49" t="s">
        <v>25</v>
      </c>
    </row>
    <row r="19" spans="1:7" x14ac:dyDescent="0.3">
      <c r="E19" s="7"/>
    </row>
    <row r="20" spans="1:7" x14ac:dyDescent="0.3">
      <c r="A20" s="48"/>
      <c r="B20" s="48"/>
      <c r="C20" s="48"/>
      <c r="D20" s="48"/>
      <c r="F20" s="48"/>
      <c r="G20" s="48"/>
    </row>
    <row r="21" spans="1:7" x14ac:dyDescent="0.3">
      <c r="A21" s="48"/>
      <c r="B21" s="48"/>
      <c r="C21" s="48"/>
      <c r="D21" s="48"/>
      <c r="F21" s="48"/>
      <c r="G21" s="48"/>
    </row>
    <row r="22" spans="1:7" x14ac:dyDescent="0.3">
      <c r="A22" s="48"/>
      <c r="B22" s="48"/>
      <c r="C22" s="48"/>
      <c r="D22" s="48"/>
      <c r="F22" s="48"/>
      <c r="G22" s="48"/>
    </row>
    <row r="23" spans="1:7" x14ac:dyDescent="0.3">
      <c r="A23" s="48"/>
      <c r="B23" s="48"/>
      <c r="C23" s="48"/>
      <c r="D23" s="48"/>
      <c r="F23" s="48"/>
      <c r="G23" s="48"/>
    </row>
    <row r="24" spans="1:7" x14ac:dyDescent="0.3">
      <c r="A24" s="48"/>
      <c r="B24" s="48"/>
      <c r="C24" s="48"/>
      <c r="D24" s="48"/>
      <c r="F24" s="48"/>
      <c r="G24" s="48"/>
    </row>
    <row r="25" spans="1:7" x14ac:dyDescent="0.3">
      <c r="A25" s="48"/>
      <c r="B25" s="48"/>
      <c r="C25" s="48"/>
      <c r="D25" s="48"/>
      <c r="F25" s="48"/>
      <c r="G25" s="48"/>
    </row>
    <row r="26" spans="1:7" x14ac:dyDescent="0.3">
      <c r="A26" s="48"/>
      <c r="B26" s="48"/>
      <c r="C26" s="48"/>
      <c r="D26" s="48"/>
      <c r="F26" s="48"/>
      <c r="G26" s="48"/>
    </row>
    <row r="27" spans="1:7" x14ac:dyDescent="0.3">
      <c r="A27" s="48"/>
      <c r="B27" s="48"/>
      <c r="C27" s="48"/>
      <c r="D27" s="48"/>
      <c r="F27" s="48"/>
      <c r="G27" s="48"/>
    </row>
    <row r="28" spans="1:7" x14ac:dyDescent="0.3">
      <c r="A28" s="48"/>
      <c r="B28" s="48"/>
      <c r="C28" s="48"/>
      <c r="D28" s="48"/>
      <c r="F28" s="48"/>
      <c r="G28" s="48"/>
    </row>
    <row r="29" spans="1:7" x14ac:dyDescent="0.3">
      <c r="A29" s="48"/>
      <c r="B29" s="48"/>
      <c r="C29" s="48"/>
      <c r="D29" s="48"/>
      <c r="F29" s="48"/>
      <c r="G29" s="48"/>
    </row>
    <row r="30" spans="1:7" x14ac:dyDescent="0.3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>
        <f>([3]UKBuilding_List!A390)</f>
        <v>1200</v>
      </c>
      <c r="B390" s="3" t="str">
        <f>([3]UKBuilding_List!C390)</f>
        <v>Electric Substation #1</v>
      </c>
    </row>
    <row r="391" spans="1:2" x14ac:dyDescent="0.3">
      <c r="A391" s="2">
        <f>([3]UKBuilding_List!A391)</f>
        <v>1201</v>
      </c>
      <c r="B391" s="3" t="str">
        <f>([3]UKBuilding_List!C391)</f>
        <v>Electric Substation #3</v>
      </c>
    </row>
    <row r="392" spans="1:2" x14ac:dyDescent="0.3">
      <c r="A392" s="2" t="str">
        <f>([3]UKBuilding_List!A392)</f>
        <v>8633</v>
      </c>
      <c r="B392" s="3" t="str">
        <f>([3]UKBuilding_List!C392)</f>
        <v>UK HealthCare Good Samaritan Hospital</v>
      </c>
    </row>
    <row r="393" spans="1:2" x14ac:dyDescent="0.3">
      <c r="A393" s="2" t="str">
        <f>([3]UKBuilding_List!A393)</f>
        <v>9127</v>
      </c>
      <c r="B393" s="3" t="str">
        <f>([3]UKBuilding_List!C393)</f>
        <v>1101 S. Limestone</v>
      </c>
    </row>
    <row r="394" spans="1:2" x14ac:dyDescent="0.3">
      <c r="A394" s="2">
        <f>([3]UKBuilding_List!A394)</f>
        <v>9813</v>
      </c>
      <c r="B394" s="3" t="str">
        <f>([3]UKBuilding_List!C394)</f>
        <v>Child Development Center of the Bluegrass, Inc.</v>
      </c>
    </row>
    <row r="395" spans="1:2" x14ac:dyDescent="0.3">
      <c r="A395" s="2" t="str">
        <f>([3]UKBuilding_List!A395)</f>
        <v>9816</v>
      </c>
      <c r="B395" s="3" t="str">
        <f>([3]UKBuilding_List!C395)</f>
        <v>Royal Lexington</v>
      </c>
    </row>
    <row r="396" spans="1:2" x14ac:dyDescent="0.3">
      <c r="A396" s="2" t="str">
        <f>([3]UKBuilding_List!A396)</f>
        <v>9853</v>
      </c>
      <c r="B396" s="3" t="str">
        <f>([3]UKBuilding_List!C396)</f>
        <v>Shriners Hospitals for Children Medical Center - Lexington</v>
      </c>
    </row>
    <row r="397" spans="1:2" x14ac:dyDescent="0.3">
      <c r="A397" s="2" t="str">
        <f>([3]UKBuilding_List!A397)</f>
        <v>9854</v>
      </c>
      <c r="B397" s="3" t="str">
        <f>([3]UKBuilding_List!C397)</f>
        <v>Anthropology Research Building</v>
      </c>
    </row>
    <row r="398" spans="1:2" x14ac:dyDescent="0.3">
      <c r="A398" s="2" t="str">
        <f>([3]UKBuilding_List!A398)</f>
        <v>9925</v>
      </c>
      <c r="B398" s="3" t="str">
        <f>([3]UKBuilding_List!C398)</f>
        <v>Alpha Phi Sorority</v>
      </c>
    </row>
    <row r="399" spans="1:2" x14ac:dyDescent="0.3">
      <c r="A399" s="2" t="str">
        <f>([3]UKBuilding_List!A399)</f>
        <v>9983</v>
      </c>
      <c r="B399" s="3" t="str">
        <f>([3]UKBuilding_List!C399)</f>
        <v>College of Medicine Building</v>
      </c>
    </row>
    <row r="400" spans="1:2" x14ac:dyDescent="0.3">
      <c r="A400" s="2" t="str">
        <f>([3]UKBuilding_List!A400)</f>
        <v xml:space="preserve"> </v>
      </c>
      <c r="B400" s="3" t="str">
        <f>([3]UKBuilding_List!C400)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>
        <f>([3]UKBuilding_List!A429)</f>
        <v>0</v>
      </c>
      <c r="B429" s="3">
        <f>([3]UKBuilding_List!C429)</f>
        <v>0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2015-07-29T18:37:36Z</dcterms:modified>
</cp:coreProperties>
</file>