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3152" yWindow="96" windowWidth="16752" windowHeight="13332" activeTab="1"/>
  </bookViews>
  <sheets>
    <sheet name="KD Changes" sheetId="1" r:id="rId1"/>
    <sheet name="SAP Changes" sheetId="4" r:id="rId2"/>
    <sheet name="Lookup" sheetId="2" r:id="rId3"/>
    <sheet name="BuildingList" sheetId="3" r:id="rId4"/>
    <sheet name="Sheet1" sheetId="5" r:id="rId5"/>
  </sheets>
  <externalReferences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Changes'!$A$1:$I$25</definedName>
    <definedName name="_xlnm.Print_Area" localSheetId="1">'SAP Changes'!$A$1:$I$27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I3" i="5" l="1"/>
  <c r="I4" i="5"/>
  <c r="I5" i="5"/>
  <c r="I1" i="5"/>
  <c r="H1" i="5"/>
  <c r="H5" i="5"/>
  <c r="H3" i="5"/>
  <c r="H4" i="5"/>
  <c r="E1" i="4" l="1"/>
  <c r="E2" i="4"/>
  <c r="B1" i="4"/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B2" i="4" l="1"/>
  <c r="M6" i="1" l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9" i="1"/>
  <c r="M30" i="1"/>
  <c r="M31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9" i="1"/>
  <c r="J30" i="1"/>
  <c r="J31" i="1"/>
  <c r="H34" i="1" l="1"/>
  <c r="G34" i="1"/>
  <c r="M34" i="1" l="1"/>
  <c r="K2" i="1" s="1"/>
  <c r="J34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<sst xmlns="http://schemas.openxmlformats.org/spreadsheetml/2006/main" count="162" uniqueCount="95">
  <si>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</si>
  <si>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</si>
  <si>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</si>
  <si>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</si>
  <si>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</si>
  <si>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</si>
  <si>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</si>
  <si>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</si>
  <si>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</si>
  <si>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</si>
  <si>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</si>
  <si>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</si>
  <si>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</si>
  <si>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</si>
  <si>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</si>
  <si>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</si>
  <si>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</si>
  <si>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</si>
  <si>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</si>
  <si>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</si>
  <si>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</si>
  <si>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</si>
  <si>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</si>
  <si>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</si>
  <si>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</si>
  <si>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</si>
  <si>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</si>
  <si>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</si>
  <si>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</si>
  <si>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</si>
  <si>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</si>
  <si>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</si>
  <si>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</si>
  <si>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</si>
  <si>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</si>
  <si>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</si>
  <si>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</si>
  <si>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</si>
  <si>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</si>
  <si>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</si>
  <si>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</si>
  <si>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</si>
  <si>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</si>
  <si>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</si>
  <si>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</si>
  <si>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</si>
  <si>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</si>
  <si>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</si>
  <si>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</si>
  <si>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</si>
  <si>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</si>
  <si>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</si>
  <si>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</si>
  <si>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</si>
  <si>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</si>
  <si>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</si>
  <si>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</si>
  <si>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</si>
  <si>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</si>
  <si>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</si>
  <si>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</si>
  <si>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</si>
  <si>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</si>
  <si>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</si>
  <si>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</si>
  <si>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</si>
  <si>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</si>
  <si>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</si>
  <si>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</si>
  <si>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</si>
  <si>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</si>
  <si>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</si>
  <si>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</si>
  <si>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0298</t>
  </si>
  <si>
    <t>M72C</t>
  </si>
  <si>
    <t>Room Label Change: M72B Changed To M27C</t>
  </si>
  <si>
    <t>M72B</t>
  </si>
  <si>
    <t>Room Label Change: M72C Changed To M72G</t>
  </si>
  <si>
    <t>00</t>
  </si>
  <si>
    <t>M72G</t>
  </si>
  <si>
    <t>Room Label Change: M72D Changed To M72B</t>
  </si>
  <si>
    <t>Room Label Change: ST0001D1 Changed To M72E</t>
  </si>
  <si>
    <t>M72E</t>
  </si>
  <si>
    <t>M72D</t>
  </si>
  <si>
    <t>Room Label Change: M72E Changed To M72D</t>
  </si>
  <si>
    <t>Return Floor Plan Label to Original As Built</t>
  </si>
  <si>
    <t xml:space="preserve">MEDICAL SCIENCE - Room </t>
  </si>
  <si>
    <t>LX-0298-00-M7002C</t>
  </si>
  <si>
    <t>MEDICAL SCIENCE - Room M7002C</t>
  </si>
  <si>
    <t>LX-0298-00-M7002B</t>
  </si>
  <si>
    <t>MEDICAL SCIENCE - Room M7002B</t>
  </si>
  <si>
    <t>LX-0298-00-M7002D</t>
  </si>
  <si>
    <t>MEDICAL SCIENCE - Room M7002D</t>
  </si>
  <si>
    <t>LX-0298-00-M7002E</t>
  </si>
  <si>
    <t>MEDICAL SCIENCE - Room M7002E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</si>
</sst>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7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38" borderId="0" xfId="0" applyFill="1" applyAlignment="1" applyProtection="1">
      <alignment wrapText="1"/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0"/>
  <sheetViews>
    <sheetView zoomScale="90" zoomScaleNormal="90" workbookViewId="0">
      <selection activeCell="A6" sqref="A6:F10"/>
    </sheetView>
  </sheetViews>
  <sheetFormatPr defaultColWidth="9.109375" defaultRowHeight="14.4" x14ac:dyDescent="0.3"/>
  <cols>
    <col min="1" max="1" width="12.5546875" style="28" bestFit="1" customWidth="1"/>
    <col min="2" max="2" width="7.44140625" style="28" bestFit="1" customWidth="1"/>
    <col min="3" max="3" width="28.33203125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1" t="s">
        <v>73</v>
      </c>
      <c r="C1" s="71"/>
      <c r="F1" s="18" t="s">
        <v>10</v>
      </c>
      <c r="G1" s="55">
        <v>42076</v>
      </c>
      <c r="J1" s="19" t="s">
        <v>35</v>
      </c>
      <c r="K1" s="19" t="s">
        <v>36</v>
      </c>
      <c r="L1" s="20"/>
      <c r="M1" s="20"/>
      <c r="N1" s="20"/>
      <c r="O1" s="21" t="s">
        <v>37</v>
      </c>
      <c r="P1" s="22" t="s">
        <v>49</v>
      </c>
    </row>
    <row r="2" spans="1:16" ht="16.5" thickBot="1" x14ac:dyDescent="0.3">
      <c r="A2" s="23" t="s">
        <v>8</v>
      </c>
      <c r="B2" s="72" t="str">
        <f>VLOOKUP(B1,BuildingList!A:B,2,FALSE)</f>
        <v>William R. Willard Medical Education Building</v>
      </c>
      <c r="C2" s="72"/>
      <c r="F2" s="24" t="s">
        <v>12</v>
      </c>
      <c r="G2" s="62" t="s">
        <v>62</v>
      </c>
      <c r="J2" s="15">
        <f>G34-J34</f>
        <v>5</v>
      </c>
      <c r="K2" s="15">
        <f>H34-M34</f>
        <v>0</v>
      </c>
      <c r="L2" s="25"/>
      <c r="M2" s="25"/>
      <c r="N2" s="25"/>
      <c r="O2" s="26"/>
      <c r="P2" s="27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2" customFormat="1" ht="45.75" thickBot="1" x14ac:dyDescent="0.3">
      <c r="A5" s="29" t="s">
        <v>19</v>
      </c>
      <c r="B5" s="29" t="s">
        <v>14</v>
      </c>
      <c r="C5" s="30" t="s">
        <v>9</v>
      </c>
      <c r="D5" s="30" t="s">
        <v>4</v>
      </c>
      <c r="E5" s="30" t="s">
        <v>1</v>
      </c>
      <c r="F5" s="30" t="s">
        <v>11</v>
      </c>
      <c r="G5" s="30" t="s">
        <v>15</v>
      </c>
      <c r="H5" s="30" t="s">
        <v>16</v>
      </c>
      <c r="I5" s="31" t="s">
        <v>17</v>
      </c>
      <c r="J5" s="31" t="s">
        <v>38</v>
      </c>
      <c r="K5" s="31" t="s">
        <v>39</v>
      </c>
      <c r="L5" s="31" t="s">
        <v>40</v>
      </c>
      <c r="M5" s="31" t="s">
        <v>41</v>
      </c>
      <c r="N5" s="31" t="s">
        <v>39</v>
      </c>
      <c r="O5" s="31" t="s">
        <v>40</v>
      </c>
    </row>
    <row r="6" spans="1:16" ht="29.4" thickTop="1" x14ac:dyDescent="0.3">
      <c r="A6" s="33" t="s">
        <v>74</v>
      </c>
      <c r="B6" s="28" t="s">
        <v>78</v>
      </c>
      <c r="C6" s="11" t="s">
        <v>75</v>
      </c>
      <c r="D6" s="17" t="s">
        <v>6</v>
      </c>
      <c r="E6" s="37"/>
      <c r="F6" s="37">
        <v>137</v>
      </c>
      <c r="G6" s="34" t="s">
        <v>3</v>
      </c>
      <c r="H6" s="17" t="s">
        <v>13</v>
      </c>
      <c r="I6" s="11" t="s">
        <v>85</v>
      </c>
      <c r="J6" s="10">
        <f>IF(G6="No Change","N/A",IF(G6="New Tag Required",Lookup!F:F,IF(G6="Remove Old Tag",Lookup!F:F,IF(G6="N/A","N/A",""))))</f>
        <v>0</v>
      </c>
      <c r="K6" s="35"/>
      <c r="L6" s="10"/>
      <c r="M6" s="10" t="str">
        <f>IF(H6="No Change","N/A",IF(H6="New Tag Required",Lookup!F:F,IF(H6="Remove Old Sign",Lookup!F:F,IF(H6="N/A","N/A",""))))</f>
        <v>N/A</v>
      </c>
      <c r="N6" s="35"/>
      <c r="O6" s="10"/>
    </row>
    <row r="7" spans="1:16" ht="28.8" x14ac:dyDescent="0.3">
      <c r="A7" s="38" t="s">
        <v>79</v>
      </c>
      <c r="B7" s="28" t="s">
        <v>78</v>
      </c>
      <c r="C7" s="11" t="s">
        <v>77</v>
      </c>
      <c r="D7" s="17" t="s">
        <v>6</v>
      </c>
      <c r="E7" s="34"/>
      <c r="F7" s="34">
        <v>52</v>
      </c>
      <c r="G7" s="34" t="s">
        <v>3</v>
      </c>
      <c r="H7" s="17" t="s">
        <v>13</v>
      </c>
      <c r="I7" s="11" t="s">
        <v>85</v>
      </c>
      <c r="J7" s="10">
        <f>IF(G7="No Change","N/A",IF(G7="New Tag Required",Lookup!F:F,IF(G7="Remove Old Tag",Lookup!F:F,IF(G7="N/A","N/A",""))))</f>
        <v>0</v>
      </c>
      <c r="K7" s="35"/>
      <c r="L7" s="10"/>
      <c r="M7" s="10" t="str">
        <f>IF(H7="No Change","N/A",IF(H7="New Tag Required",Lookup!F:F,IF(H7="Remove Old Sign",Lookup!F:F,IF(H7="N/A","N/A",""))))</f>
        <v>N/A</v>
      </c>
      <c r="N7" s="35"/>
      <c r="O7" s="10"/>
    </row>
    <row r="8" spans="1:16" ht="28.8" x14ac:dyDescent="0.3">
      <c r="A8" s="38" t="s">
        <v>76</v>
      </c>
      <c r="B8" s="28" t="s">
        <v>78</v>
      </c>
      <c r="C8" s="11" t="s">
        <v>80</v>
      </c>
      <c r="D8" s="17" t="s">
        <v>6</v>
      </c>
      <c r="E8" s="34"/>
      <c r="F8" s="34">
        <v>27</v>
      </c>
      <c r="G8" s="34" t="s">
        <v>3</v>
      </c>
      <c r="H8" s="17" t="s">
        <v>13</v>
      </c>
      <c r="I8" s="11" t="s">
        <v>85</v>
      </c>
      <c r="J8" s="10">
        <f>IF(G8="No Change","N/A",IF(G8="New Tag Required",Lookup!F:F,IF(G8="Remove Old Tag",Lookup!F:F,IF(G8="N/A","N/A",""))))</f>
        <v>0</v>
      </c>
      <c r="K8" s="35"/>
      <c r="L8" s="10"/>
      <c r="M8" s="10" t="str">
        <f>IF(H8="No Change","N/A",IF(H8="New Tag Required",Lookup!F:F,IF(H8="Remove Old Sign",Lookup!F:F,IF(H8="N/A","N/A",""))))</f>
        <v>N/A</v>
      </c>
      <c r="N8" s="35"/>
      <c r="O8" s="10"/>
    </row>
    <row r="9" spans="1:16" ht="28.8" x14ac:dyDescent="0.3">
      <c r="A9" s="38" t="s">
        <v>83</v>
      </c>
      <c r="B9" s="28" t="s">
        <v>78</v>
      </c>
      <c r="C9" s="11" t="s">
        <v>84</v>
      </c>
      <c r="D9" s="17" t="s">
        <v>6</v>
      </c>
      <c r="E9" s="34"/>
      <c r="F9" s="34">
        <v>23</v>
      </c>
      <c r="G9" s="34" t="s">
        <v>3</v>
      </c>
      <c r="H9" s="17" t="s">
        <v>13</v>
      </c>
      <c r="I9" s="11" t="s">
        <v>85</v>
      </c>
      <c r="J9" s="10">
        <f>IF(G9="No Change","N/A",IF(G9="New Tag Required",Lookup!F:F,IF(G9="Remove Old Tag",Lookup!F:F,IF(G9="N/A","N/A",""))))</f>
        <v>0</v>
      </c>
      <c r="K9" s="35"/>
      <c r="L9" s="10"/>
      <c r="M9" s="10" t="str">
        <f>IF(H9="No Change","N/A",IF(H9="New Tag Required",Lookup!F:F,IF(H9="Remove Old Sign",Lookup!F:F,IF(H9="N/A","N/A",""))))</f>
        <v>N/A</v>
      </c>
      <c r="N9" s="35"/>
      <c r="O9" s="10"/>
    </row>
    <row r="10" spans="1:16" ht="28.8" x14ac:dyDescent="0.3">
      <c r="A10" s="38" t="s">
        <v>82</v>
      </c>
      <c r="B10" s="28" t="s">
        <v>78</v>
      </c>
      <c r="C10" s="11" t="s">
        <v>81</v>
      </c>
      <c r="D10" s="17" t="s">
        <v>6</v>
      </c>
      <c r="E10" s="34"/>
      <c r="F10" s="34">
        <v>36</v>
      </c>
      <c r="G10" s="34" t="s">
        <v>3</v>
      </c>
      <c r="H10" s="17" t="s">
        <v>13</v>
      </c>
      <c r="I10" s="11" t="s">
        <v>85</v>
      </c>
      <c r="J10" s="10">
        <f>IF(G10="No Change","N/A",IF(G10="New Tag Required",Lookup!F:F,IF(G10="Remove Old Tag",Lookup!F:F,IF(G10="N/A","N/A",""))))</f>
        <v>0</v>
      </c>
      <c r="K10" s="35"/>
      <c r="L10" s="10"/>
      <c r="M10" s="10" t="str">
        <f>IF(H10="No Change","N/A",IF(H10="New Tag Required",Lookup!F:F,IF(H10="Remove Old Sign",Lookup!F:F,IF(H10="N/A","N/A",""))))</f>
        <v>N/A</v>
      </c>
      <c r="N10" s="35"/>
      <c r="O10" s="10"/>
    </row>
    <row r="11" spans="1:16" ht="15" x14ac:dyDescent="0.25">
      <c r="A11" s="38"/>
      <c r="C11" s="11"/>
      <c r="E11" s="34"/>
      <c r="F11" s="34"/>
      <c r="G11" s="34"/>
      <c r="J11" s="10" t="str">
        <f>IF(G11="No Change","N/A",IF(G11="New Tag Required",Lookup!F:F,IF(G11="Remove Old Tag",Lookup!F:F,IF(G11="N/A","N/A",""))))</f>
        <v/>
      </c>
      <c r="K11" s="35"/>
      <c r="L11" s="10"/>
      <c r="M11" s="10" t="str">
        <f>IF(H11="No Change","N/A",IF(H11="New Tag Required",Lookup!F:F,IF(H11="Remove Old Sign",Lookup!F:F,IF(H11="N/A","N/A",""))))</f>
        <v/>
      </c>
      <c r="N11" s="35"/>
      <c r="O11" s="10"/>
    </row>
    <row r="12" spans="1:16" ht="15" x14ac:dyDescent="0.25">
      <c r="A12" s="38"/>
      <c r="C12" s="11"/>
      <c r="E12" s="34"/>
      <c r="F12" s="34"/>
      <c r="G12" s="34"/>
      <c r="J12" s="10" t="str">
        <f>IF(G12="No Change","N/A",IF(G12="New Tag Required",Lookup!F:F,IF(G12="Remove Old Tag",Lookup!F:F,IF(G12="N/A","N/A",""))))</f>
        <v/>
      </c>
      <c r="K12" s="35"/>
      <c r="L12" s="10"/>
      <c r="M12" s="10" t="str">
        <f>IF(H12="No Change","N/A",IF(H12="New Tag Required",Lookup!F:F,IF(H12="Remove Old Sign",Lookup!F:F,IF(H12="N/A","N/A",""))))</f>
        <v/>
      </c>
      <c r="N12" s="35"/>
      <c r="O12" s="10"/>
    </row>
    <row r="13" spans="1:16" ht="15" x14ac:dyDescent="0.25">
      <c r="A13" s="38"/>
      <c r="C13" s="11"/>
      <c r="E13" s="34"/>
      <c r="F13" s="34"/>
      <c r="G13" s="34"/>
      <c r="J13" s="10" t="str">
        <f>IF(G13="No Change","N/A",IF(G13="New Tag Required",Lookup!F:F,IF(G13="Remove Old Tag",Lookup!F:F,IF(G13="N/A","N/A",""))))</f>
        <v/>
      </c>
      <c r="K13" s="39"/>
      <c r="L13" s="11"/>
      <c r="M13" s="10" t="str">
        <f>IF(H13="No Change","N/A",IF(H13="New Tag Required",Lookup!F:F,IF(H13="Remove Old Sign",Lookup!F:F,IF(H13="N/A","N/A",""))))</f>
        <v/>
      </c>
      <c r="N13" s="39"/>
      <c r="O13" s="11"/>
    </row>
    <row r="14" spans="1:16" ht="15" x14ac:dyDescent="0.25">
      <c r="A14" s="38"/>
      <c r="C14" s="11"/>
      <c r="E14" s="34"/>
      <c r="F14" s="34"/>
      <c r="G14" s="34"/>
      <c r="J14" s="10" t="str">
        <f>IF(G14="No Change","N/A",IF(G14="New Tag Required",Lookup!F:F,IF(G14="Remove Old Tag",Lookup!F:F,IF(G14="N/A","N/A",""))))</f>
        <v/>
      </c>
      <c r="K14" s="39"/>
      <c r="L14" s="11"/>
      <c r="M14" s="10" t="str">
        <f>IF(H14="No Change","N/A",IF(H14="New Tag Required",Lookup!F:F,IF(H14="Remove Old Sign",Lookup!F:F,IF(H14="N/A","N/A",""))))</f>
        <v/>
      </c>
      <c r="N14" s="39"/>
      <c r="O14" s="11"/>
    </row>
    <row r="15" spans="1:16" ht="15" x14ac:dyDescent="0.25">
      <c r="A15" s="38"/>
      <c r="C15" s="11"/>
      <c r="E15" s="34"/>
      <c r="F15" s="34"/>
      <c r="G15" s="34"/>
      <c r="J15" s="10" t="str">
        <f>IF(G15="No Change","N/A",IF(G15="New Tag Required",Lookup!F:F,IF(G15="Remove Old Tag",Lookup!F:F,IF(G15="N/A","N/A",""))))</f>
        <v/>
      </c>
      <c r="K15" s="39"/>
      <c r="L15" s="11"/>
      <c r="M15" s="10" t="str">
        <f>IF(H15="No Change","N/A",IF(H15="New Tag Required",Lookup!F:F,IF(H15="Remove Old Sign",Lookup!F:F,IF(H15="N/A","N/A",""))))</f>
        <v/>
      </c>
      <c r="N15" s="39"/>
      <c r="O15" s="11"/>
    </row>
    <row r="16" spans="1:16" ht="15" x14ac:dyDescent="0.25">
      <c r="A16" s="38"/>
      <c r="C16" s="11"/>
      <c r="E16" s="34"/>
      <c r="F16" s="34"/>
      <c r="G16" s="34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1:15" ht="15" x14ac:dyDescent="0.25">
      <c r="A17" s="38"/>
      <c r="C17" s="11"/>
      <c r="E17" s="34"/>
      <c r="F17" s="34"/>
      <c r="G17" s="34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1:15" ht="15" x14ac:dyDescent="0.25">
      <c r="A18" s="38"/>
      <c r="C18" s="11"/>
      <c r="E18" s="34"/>
      <c r="F18" s="40"/>
      <c r="G18" s="34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1:15" ht="15" x14ac:dyDescent="0.25">
      <c r="A19" s="38"/>
      <c r="C19" s="11"/>
      <c r="E19" s="34"/>
      <c r="F19" s="34"/>
      <c r="G19" s="34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1:15" ht="15" x14ac:dyDescent="0.25">
      <c r="A20" s="38"/>
      <c r="C20" s="11"/>
      <c r="E20" s="34"/>
      <c r="F20" s="34"/>
      <c r="G20" s="34"/>
      <c r="J20" s="10" t="str">
        <f>IF(G20="No Change","N/A",IF(G20="New Tag Required",Lookup!F:F,IF(G20="Remove Old Tag",Lookup!F:F,IF(G20="N/A","N/A",""))))</f>
        <v/>
      </c>
      <c r="K20" s="4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1:15" ht="15" x14ac:dyDescent="0.25">
      <c r="A21" s="38"/>
      <c r="C21" s="11"/>
      <c r="E21" s="34"/>
      <c r="F21" s="34"/>
      <c r="G21" s="34"/>
      <c r="J21" s="10" t="str">
        <f>IF(G21="No Change","N/A",IF(G21="New Tag Required",Lookup!F:F,IF(G21="Remove Old Tag",Lookup!F:F,IF(G21="N/A","N/A",""))))</f>
        <v/>
      </c>
      <c r="K21" s="4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1:15" ht="15" x14ac:dyDescent="0.25">
      <c r="A22" s="38"/>
      <c r="C22" s="11"/>
      <c r="E22" s="34"/>
      <c r="F22" s="34"/>
      <c r="G22" s="34"/>
      <c r="J22" s="10" t="str">
        <f>IF(G22="No Change","N/A",IF(G22="New Tag Required",Lookup!F:F,IF(G22="Remove Old Tag",Lookup!F:F,IF(G22="N/A","N/A",""))))</f>
        <v/>
      </c>
      <c r="K22" s="41"/>
      <c r="M22" s="10" t="str">
        <f>IF(H22="No Change","N/A",IF(H22="New Tag Required",Lookup!F:F,IF(H22="Remove Old Sign",Lookup!F:F,IF(H22="N/A","N/A",""))))</f>
        <v/>
      </c>
      <c r="N22" s="41"/>
    </row>
    <row r="23" spans="1:15" ht="15" x14ac:dyDescent="0.25">
      <c r="A23" s="38"/>
      <c r="C23" s="11"/>
      <c r="E23" s="34"/>
      <c r="F23" s="34"/>
      <c r="G23" s="34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41"/>
    </row>
    <row r="24" spans="1:15" ht="15" x14ac:dyDescent="0.25">
      <c r="A24" s="36"/>
      <c r="C24" s="11"/>
      <c r="E24" s="34"/>
      <c r="F24" s="34"/>
      <c r="G24" s="34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41"/>
    </row>
    <row r="25" spans="1:15" ht="15" x14ac:dyDescent="0.25">
      <c r="A25" s="36"/>
      <c r="C25" s="11"/>
      <c r="E25" s="34"/>
      <c r="F25" s="34"/>
      <c r="G25" s="34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1:15" ht="15" x14ac:dyDescent="0.25">
      <c r="A26" s="36"/>
      <c r="C26" s="11"/>
      <c r="E26" s="34"/>
      <c r="F26" s="34"/>
      <c r="G26" s="34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1:15" ht="15" x14ac:dyDescent="0.25">
      <c r="A27" s="36"/>
      <c r="C27" s="11"/>
      <c r="E27" s="34"/>
      <c r="F27" s="34"/>
      <c r="G27" s="34"/>
      <c r="J27" s="10"/>
      <c r="K27" s="41"/>
      <c r="M27" s="10"/>
      <c r="N27" s="41"/>
    </row>
    <row r="28" spans="1:15" ht="15" x14ac:dyDescent="0.25">
      <c r="A28" s="36"/>
      <c r="C28" s="11"/>
      <c r="E28" s="34"/>
      <c r="F28" s="34"/>
      <c r="G28" s="34"/>
      <c r="J28" s="10"/>
      <c r="K28" s="41"/>
      <c r="M28" s="10"/>
      <c r="N28" s="41"/>
    </row>
    <row r="29" spans="1:15" ht="15" x14ac:dyDescent="0.25">
      <c r="A29" s="36"/>
      <c r="C29" s="11"/>
      <c r="E29" s="34"/>
      <c r="F29" s="34"/>
      <c r="G29" s="34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1:15" ht="15" x14ac:dyDescent="0.25">
      <c r="A30" s="36"/>
      <c r="C30" s="11"/>
      <c r="E30" s="34"/>
      <c r="F30" s="34"/>
      <c r="G30" s="34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1:15" ht="15" x14ac:dyDescent="0.25">
      <c r="A31" s="36"/>
      <c r="C31" s="11"/>
      <c r="E31" s="34"/>
      <c r="F31" s="34"/>
      <c r="G31" s="34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1:15" ht="15.75" thickBot="1" x14ac:dyDescent="0.3">
      <c r="A32" s="36"/>
      <c r="C32" s="11"/>
      <c r="E32" s="34"/>
      <c r="F32" s="34"/>
      <c r="G32" s="34"/>
      <c r="K32" s="41"/>
      <c r="N32" s="41"/>
    </row>
    <row r="33" spans="1:13" ht="45" x14ac:dyDescent="0.25">
      <c r="A33" s="36"/>
      <c r="C33" s="11"/>
      <c r="E33" s="34"/>
      <c r="F33" s="34"/>
      <c r="G33" s="42" t="s">
        <v>47</v>
      </c>
      <c r="H33" s="43" t="s">
        <v>48</v>
      </c>
      <c r="J33" s="44" t="s">
        <v>42</v>
      </c>
      <c r="K33" s="10"/>
      <c r="L33" s="10"/>
      <c r="M33" s="44" t="s">
        <v>43</v>
      </c>
    </row>
    <row r="34" spans="1:13" ht="15" thickBot="1" x14ac:dyDescent="0.35">
      <c r="A34" s="36"/>
      <c r="C34" s="11"/>
      <c r="E34" s="34"/>
      <c r="F34" s="34"/>
      <c r="G34" s="14">
        <f>COUNTIF(G6:G33,"New Tag Required")</f>
        <v>5</v>
      </c>
      <c r="H34" s="13">
        <f>COUNTIF(H6:H33,"New Sign Required")</f>
        <v>0</v>
      </c>
      <c r="J34" s="12">
        <f>COUNTIF(J6:J33,"Installed")</f>
        <v>0</v>
      </c>
      <c r="K34" s="10"/>
      <c r="L34" s="10"/>
      <c r="M34" s="12">
        <f>COUNTIF(M6:M33,"Installed")</f>
        <v>0</v>
      </c>
    </row>
    <row r="35" spans="1:13" x14ac:dyDescent="0.3">
      <c r="A35" s="36"/>
      <c r="C35" s="11"/>
      <c r="E35" s="34"/>
      <c r="F35" s="34"/>
      <c r="G35" s="34"/>
    </row>
    <row r="36" spans="1:13" x14ac:dyDescent="0.3">
      <c r="A36" s="36"/>
      <c r="C36" s="11"/>
      <c r="E36" s="34"/>
      <c r="F36" s="34"/>
      <c r="G36" s="34"/>
    </row>
    <row r="37" spans="1:13" x14ac:dyDescent="0.3">
      <c r="A37" s="36"/>
      <c r="C37" s="11"/>
      <c r="E37" s="34"/>
      <c r="F37" s="34"/>
      <c r="G37" s="34"/>
    </row>
    <row r="38" spans="1:13" x14ac:dyDescent="0.3">
      <c r="A38" s="36"/>
      <c r="C38" s="11"/>
      <c r="E38" s="34"/>
      <c r="F38" s="34"/>
      <c r="G38" s="34"/>
    </row>
    <row r="39" spans="1:13" x14ac:dyDescent="0.3">
      <c r="A39" s="36"/>
      <c r="C39" s="11"/>
      <c r="E39" s="34"/>
      <c r="F39" s="34"/>
      <c r="G39" s="34"/>
    </row>
    <row r="40" spans="1:13" x14ac:dyDescent="0.3">
      <c r="A40" s="36"/>
      <c r="C40" s="11"/>
      <c r="E40" s="34"/>
      <c r="F40" s="34"/>
      <c r="G40" s="34"/>
    </row>
    <row r="41" spans="1:13" x14ac:dyDescent="0.3">
      <c r="A41" s="36"/>
      <c r="C41" s="11"/>
      <c r="E41" s="34"/>
      <c r="F41" s="34"/>
      <c r="G41" s="34"/>
    </row>
    <row r="42" spans="1:13" x14ac:dyDescent="0.3">
      <c r="A42" s="45"/>
      <c r="C42" s="11"/>
      <c r="E42" s="34"/>
      <c r="F42" s="46"/>
      <c r="G42" s="34"/>
    </row>
    <row r="43" spans="1:13" x14ac:dyDescent="0.3">
      <c r="A43" s="45"/>
      <c r="C43" s="11"/>
      <c r="E43" s="34"/>
      <c r="F43" s="46"/>
      <c r="G43" s="34"/>
    </row>
    <row r="44" spans="1:13" x14ac:dyDescent="0.3">
      <c r="A44" s="45"/>
      <c r="C44" s="11"/>
      <c r="E44" s="34"/>
      <c r="F44" s="47"/>
      <c r="G44" s="34"/>
    </row>
    <row r="45" spans="1:13" x14ac:dyDescent="0.3">
      <c r="A45" s="36"/>
      <c r="C45" s="11"/>
      <c r="E45" s="34"/>
      <c r="F45" s="46"/>
      <c r="G45" s="34"/>
    </row>
    <row r="46" spans="1:13" x14ac:dyDescent="0.3">
      <c r="A46" s="36"/>
      <c r="C46" s="11"/>
      <c r="E46" s="34"/>
      <c r="F46" s="46"/>
      <c r="G46" s="34"/>
    </row>
    <row r="47" spans="1:13" x14ac:dyDescent="0.3">
      <c r="A47" s="48"/>
      <c r="C47" s="11"/>
      <c r="E47" s="34"/>
      <c r="F47" s="34"/>
      <c r="G47" s="34"/>
    </row>
    <row r="48" spans="1:13" x14ac:dyDescent="0.3">
      <c r="A48" s="48"/>
      <c r="C48" s="11"/>
      <c r="E48" s="34"/>
      <c r="F48" s="34"/>
      <c r="G48" s="34"/>
    </row>
    <row r="49" spans="1:7" x14ac:dyDescent="0.3">
      <c r="A49" s="48"/>
      <c r="C49" s="11"/>
      <c r="E49" s="34"/>
      <c r="F49" s="34"/>
      <c r="G49" s="34"/>
    </row>
    <row r="50" spans="1:7" x14ac:dyDescent="0.3">
      <c r="A50" s="48"/>
      <c r="C50" s="11"/>
      <c r="E50" s="34"/>
      <c r="F50" s="34"/>
      <c r="G50" s="34"/>
    </row>
    <row r="51" spans="1:7" x14ac:dyDescent="0.3">
      <c r="A51" s="49"/>
      <c r="C51" s="11"/>
      <c r="E51" s="34"/>
      <c r="F51" s="40"/>
      <c r="G51" s="34"/>
    </row>
    <row r="52" spans="1:7" x14ac:dyDescent="0.3">
      <c r="A52" s="48"/>
      <c r="C52" s="11"/>
      <c r="E52" s="34"/>
      <c r="F52" s="34"/>
      <c r="G52" s="34"/>
    </row>
    <row r="53" spans="1:7" x14ac:dyDescent="0.3">
      <c r="A53" s="48"/>
      <c r="C53" s="11"/>
      <c r="E53" s="34"/>
      <c r="F53" s="34"/>
      <c r="G53" s="34"/>
    </row>
    <row r="54" spans="1:7" x14ac:dyDescent="0.3">
      <c r="A54" s="36"/>
      <c r="C54" s="11"/>
      <c r="E54" s="34"/>
      <c r="F54" s="34"/>
      <c r="G54" s="34"/>
    </row>
    <row r="55" spans="1:7" x14ac:dyDescent="0.3">
      <c r="A55" s="36"/>
      <c r="C55" s="11"/>
    </row>
    <row r="56" spans="1:7" x14ac:dyDescent="0.3"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200" spans="3:3" x14ac:dyDescent="0.3">
      <c r="C200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39:G53">
    <cfRule type="containsText" dxfId="44" priority="126" operator="containsText" text="New Tag Required">
      <formula>NOT(ISERROR(SEARCH("New Tag Required",G39)))</formula>
    </cfRule>
  </conditionalFormatting>
  <conditionalFormatting sqref="D39:D99">
    <cfRule type="containsText" dxfId="43" priority="125" operator="containsText" text="Yes">
      <formula>NOT(ISERROR(SEARCH("Yes",D39)))</formula>
    </cfRule>
  </conditionalFormatting>
  <conditionalFormatting sqref="H39:H99 H200:H421">
    <cfRule type="containsText" dxfId="42" priority="113" operator="containsText" text="New Sign Required">
      <formula>NOT(ISERROR(SEARCH("New Sign Required",H39)))</formula>
    </cfRule>
  </conditionalFormatting>
  <conditionalFormatting sqref="G39:G99">
    <cfRule type="containsText" dxfId="41" priority="112" operator="containsText" text="Action Required">
      <formula>NOT(ISERROR(SEARCH("Action Required",G39)))</formula>
    </cfRule>
  </conditionalFormatting>
  <conditionalFormatting sqref="H39:H99">
    <cfRule type="containsText" dxfId="40" priority="111" operator="containsText" text="Action Required">
      <formula>NOT(ISERROR(SEARCH("Action Required",H39)))</formula>
    </cfRule>
  </conditionalFormatting>
  <conditionalFormatting sqref="G7:G32 G35:G38">
    <cfRule type="containsText" dxfId="39" priority="53" operator="containsText" text="New Tag Required">
      <formula>NOT(ISERROR(SEARCH("New Tag Required",G7)))</formula>
    </cfRule>
  </conditionalFormatting>
  <conditionalFormatting sqref="D7:D38">
    <cfRule type="containsText" dxfId="38" priority="52" operator="containsText" text="Yes">
      <formula>NOT(ISERROR(SEARCH("Yes",D7)))</formula>
    </cfRule>
  </conditionalFormatting>
  <conditionalFormatting sqref="H7:H32 H35:H38">
    <cfRule type="containsText" dxfId="37" priority="51" operator="containsText" text="New Sign Required">
      <formula>NOT(ISERROR(SEARCH("New Sign Required",H7)))</formula>
    </cfRule>
  </conditionalFormatting>
  <conditionalFormatting sqref="G7:G32 G35:G38">
    <cfRule type="containsText" dxfId="36" priority="50" operator="containsText" text="Action Required">
      <formula>NOT(ISERROR(SEARCH("Action Required",G7)))</formula>
    </cfRule>
  </conditionalFormatting>
  <conditionalFormatting sqref="H7:H32 H35:H38">
    <cfRule type="containsText" dxfId="35" priority="49" operator="containsText" text="Action Required">
      <formula>NOT(ISERROR(SEARCH("Action Required",H7)))</formula>
    </cfRule>
  </conditionalFormatting>
  <conditionalFormatting sqref="D100:D199">
    <cfRule type="containsText" dxfId="34" priority="45" operator="containsText" text="Yes">
      <formula>NOT(ISERROR(SEARCH("Yes",D100)))</formula>
    </cfRule>
  </conditionalFormatting>
  <conditionalFormatting sqref="H100:H199">
    <cfRule type="containsText" dxfId="33" priority="44" operator="containsText" text="New Sign Required">
      <formula>NOT(ISERROR(SEARCH("New Sign Required",H100)))</formula>
    </cfRule>
  </conditionalFormatting>
  <conditionalFormatting sqref="G100:G199">
    <cfRule type="containsText" dxfId="32" priority="43" operator="containsText" text="Action Required">
      <formula>NOT(ISERROR(SEARCH("Action Required",G100)))</formula>
    </cfRule>
  </conditionalFormatting>
  <conditionalFormatting sqref="H100:H199">
    <cfRule type="containsText" dxfId="31" priority="42" operator="containsText" text="Action Required">
      <formula>NOT(ISERROR(SEARCH("Action Required",H100)))</formula>
    </cfRule>
  </conditionalFormatting>
  <conditionalFormatting sqref="D6">
    <cfRule type="containsText" dxfId="30" priority="39" operator="containsText" text="Yes">
      <formula>NOT(ISERROR(SEARCH("Yes",D6)))</formula>
    </cfRule>
  </conditionalFormatting>
  <conditionalFormatting sqref="J2:N2">
    <cfRule type="cellIs" dxfId="29" priority="19" operator="notEqual">
      <formula>0</formula>
    </cfRule>
  </conditionalFormatting>
  <conditionalFormatting sqref="J6:J31">
    <cfRule type="cellIs" dxfId="28" priority="18" operator="equal">
      <formula>0</formula>
    </cfRule>
  </conditionalFormatting>
  <conditionalFormatting sqref="M6:M31">
    <cfRule type="cellIs" dxfId="27" priority="17" operator="equal">
      <formula>0</formula>
    </cfRule>
  </conditionalFormatting>
  <conditionalFormatting sqref="J6:J31 M6:M31">
    <cfRule type="cellIs" dxfId="26" priority="14" operator="equal">
      <formula>"In Progress"</formula>
    </cfRule>
    <cfRule type="cellIs" dxfId="25" priority="15" operator="equal">
      <formula>"Log Issues"</formula>
    </cfRule>
    <cfRule type="cellIs" dxfId="24" priority="16" operator="equal">
      <formula>"N/A"</formula>
    </cfRule>
  </conditionalFormatting>
  <conditionalFormatting sqref="K6:L12">
    <cfRule type="expression" dxfId="23" priority="13">
      <formula>$J6="Log Issues"</formula>
    </cfRule>
  </conditionalFormatting>
  <conditionalFormatting sqref="N6:N12">
    <cfRule type="expression" dxfId="22" priority="12">
      <formula>$M6="Log Issues"</formula>
    </cfRule>
  </conditionalFormatting>
  <conditionalFormatting sqref="G6:G9">
    <cfRule type="containsText" dxfId="21" priority="11" operator="containsText" text="New Tag Required">
      <formula>NOT(ISERROR(SEARCH("New Tag Required",G6)))</formula>
    </cfRule>
  </conditionalFormatting>
  <conditionalFormatting sqref="H6:H10">
    <cfRule type="containsText" dxfId="20" priority="10" operator="containsText" text="New Sign Required">
      <formula>NOT(ISERROR(SEARCH("New Sign Required",H6)))</formula>
    </cfRule>
  </conditionalFormatting>
  <conditionalFormatting sqref="G6:G9">
    <cfRule type="containsText" dxfId="19" priority="9" operator="containsText" text="Action Required">
      <formula>NOT(ISERROR(SEARCH("Action Required",G6)))</formula>
    </cfRule>
  </conditionalFormatting>
  <conditionalFormatting sqref="H6:H10">
    <cfRule type="containsText" dxfId="18" priority="8" operator="containsText" text="Action Required">
      <formula>NOT(ISERROR(SEARCH("Action Required",H6)))</formula>
    </cfRule>
  </conditionalFormatting>
  <conditionalFormatting sqref="H1:H1048576">
    <cfRule type="containsText" dxfId="17" priority="6" operator="containsText" text="Remove Old Sign">
      <formula>NOT(ISERROR(SEARCH("Remove Old Sign",H1)))</formula>
    </cfRule>
    <cfRule type="containsText" dxfId="16" priority="7" operator="containsText" text="Move Sign to New Location">
      <formula>NOT(ISERROR(SEARCH("Move Sign to New Location",H1)))</formula>
    </cfRule>
  </conditionalFormatting>
  <conditionalFormatting sqref="G3:G1048576">
    <cfRule type="containsText" dxfId="15" priority="5" operator="containsText" text="Remove Old Tag">
      <formula>NOT(ISERROR(SEARCH("Remove Old Tag",G3)))</formula>
    </cfRule>
  </conditionalFormatting>
  <conditionalFormatting sqref="G1:G2">
    <cfRule type="containsText" dxfId="14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200:H404">
      <formula1>DoorSignage</formula1>
    </dataValidation>
    <dataValidation type="list" allowBlank="1" showInputMessage="1" showErrorMessage="1" sqref="D6:D74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H35:H199 H32</xm:sqref>
        </x14:dataValidation>
        <x14:dataValidation type="list" allowBlank="1" showInputMessage="1" showErrorMessage="1">
          <x14:formula1>
            <xm:f>Lookup!$A$1:$A$4</xm:f>
          </x14:formula1>
          <xm:sqref>G35:G199 G32</xm:sqref>
        </x14:dataValidation>
        <x14:dataValidation type="list" allowBlank="1" showInputMessage="1">
          <x14:formula1>
            <xm:f>Lookup!$E$1:$E$18</xm:f>
          </x14:formula1>
          <xm:sqref>C6:C199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  <x14:dataValidation type="list" allowBlank="1" showInputMessage="1" showErrorMessage="1">
          <x14:formula1>
            <xm:f>[2]Lookup!#REF!</xm:f>
          </x14:formula1>
          <xm:sqref>O6:O12</xm:sqref>
        </x14:dataValidation>
        <x14:dataValidation type="list" allowBlank="1" showInputMessage="1" showErrorMessage="1">
          <x14:formula1>
            <xm:f>Lookup!$A$1:$A$8</xm:f>
          </x14:formula1>
          <xm:sqref>G6:G31</xm:sqref>
        </x14:dataValidation>
        <x14:dataValidation type="list" allowBlank="1" showInputMessage="1" showErrorMessage="1">
          <x14:formula1>
            <xm:f>Lookup!$D$1:$D$10</xm:f>
          </x14:formula1>
          <xm:sqref>H6:H31</xm:sqref>
        </x14:dataValidation>
        <x14:dataValidation type="list" allowBlank="1" showInputMessage="1" showErrorMessage="1">
          <x14:formula1>
            <xm:f>Lookup!$F$1:$F$7</xm:f>
          </x14:formula1>
          <xm:sqref>J6:J31</xm:sqref>
        </x14:dataValidation>
        <x14:dataValidation type="list" allowBlank="1" showInputMessage="1" showErrorMessage="1">
          <x14:formula1>
            <xm:f>Lookup!$F$1:$F$8</xm:f>
          </x14:formula1>
          <xm:sqref>M6:M31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8"/>
  <sheetViews>
    <sheetView tabSelected="1" zoomScale="90" zoomScaleNormal="90" workbookViewId="0">
      <selection activeCell="D17" sqref="D17"/>
    </sheetView>
  </sheetViews>
  <sheetFormatPr defaultColWidth="9.109375" defaultRowHeight="14.4" x14ac:dyDescent="0.3"/>
  <cols>
    <col min="1" max="1" width="22.44140625" style="63" bestFit="1" customWidth="1"/>
    <col min="2" max="2" width="37.664062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0298</v>
      </c>
      <c r="C1" s="54"/>
      <c r="D1" s="18" t="s">
        <v>10</v>
      </c>
      <c r="E1" s="55">
        <f>'KD Changes'!G1</f>
        <v>42076</v>
      </c>
    </row>
    <row r="2" spans="1:10" ht="28.8" x14ac:dyDescent="0.3">
      <c r="A2" s="58" t="s">
        <v>8</v>
      </c>
      <c r="B2" s="59" t="str">
        <f>VLOOKUP(B1,[1]BuildingList!A:B,2,FALSE)</f>
        <v>William R. Willard Medical Education Building</v>
      </c>
      <c r="C2" s="60"/>
      <c r="D2" s="61" t="s">
        <v>12</v>
      </c>
      <c r="E2" s="62" t="str">
        <f>'KD Changes'!G2</f>
        <v>Adam Davidson</v>
      </c>
    </row>
    <row r="5" spans="1:10" s="32" customFormat="1" ht="24" customHeight="1" thickBot="1" x14ac:dyDescent="0.35">
      <c r="A5" s="29" t="s">
        <v>64</v>
      </c>
      <c r="B5" s="31" t="s">
        <v>65</v>
      </c>
      <c r="C5" s="31" t="s">
        <v>66</v>
      </c>
      <c r="D5" s="31" t="s">
        <v>67</v>
      </c>
      <c r="E5" s="31" t="s">
        <v>17</v>
      </c>
    </row>
    <row r="6" spans="1:10" ht="15" thickTop="1" x14ac:dyDescent="0.3">
      <c r="A6" s="1" t="s">
        <v>87</v>
      </c>
      <c r="B6" s="1" t="s">
        <v>88</v>
      </c>
      <c r="C6" s="56" t="s">
        <v>69</v>
      </c>
      <c r="D6" s="56">
        <v>137</v>
      </c>
      <c r="G6" s="32"/>
      <c r="H6" s="32"/>
      <c r="I6" s="56"/>
      <c r="J6" s="56"/>
    </row>
    <row r="7" spans="1:10" ht="15" customHeight="1" x14ac:dyDescent="0.3">
      <c r="A7" s="1" t="s">
        <v>89</v>
      </c>
      <c r="B7" s="1" t="s">
        <v>90</v>
      </c>
      <c r="C7" s="56" t="s">
        <v>69</v>
      </c>
      <c r="D7" s="56">
        <v>27</v>
      </c>
      <c r="G7" s="32"/>
      <c r="H7" s="32"/>
      <c r="I7" s="56"/>
      <c r="J7" s="56"/>
    </row>
    <row r="8" spans="1:10" x14ac:dyDescent="0.3">
      <c r="A8" s="63" t="s">
        <v>91</v>
      </c>
      <c r="B8" s="57" t="s">
        <v>92</v>
      </c>
      <c r="C8" s="56" t="s">
        <v>69</v>
      </c>
      <c r="D8" s="56">
        <v>23</v>
      </c>
      <c r="G8" s="32"/>
      <c r="H8" s="32"/>
      <c r="I8" s="56"/>
      <c r="J8" s="56"/>
    </row>
    <row r="9" spans="1:10" x14ac:dyDescent="0.3">
      <c r="A9" s="63" t="s">
        <v>93</v>
      </c>
      <c r="B9" s="57" t="s">
        <v>94</v>
      </c>
      <c r="C9" s="56" t="s">
        <v>69</v>
      </c>
      <c r="D9" s="56">
        <v>36</v>
      </c>
      <c r="F9" s="65"/>
      <c r="G9" s="32"/>
      <c r="H9" s="32"/>
    </row>
    <row r="10" spans="1:10" x14ac:dyDescent="0.3">
      <c r="A10" s="56"/>
      <c r="B10" s="56"/>
      <c r="F10" s="65"/>
      <c r="G10" s="32"/>
      <c r="H10" s="32"/>
    </row>
    <row r="11" spans="1:10" ht="15" x14ac:dyDescent="0.25">
      <c r="A11" s="56"/>
      <c r="B11" s="57"/>
      <c r="F11" s="65"/>
      <c r="G11" s="32"/>
      <c r="H11" s="32"/>
    </row>
    <row r="12" spans="1:10" ht="15" x14ac:dyDescent="0.25">
      <c r="A12" s="56"/>
      <c r="B12" s="56"/>
      <c r="F12" s="65"/>
      <c r="G12" s="32"/>
      <c r="H12" s="32"/>
    </row>
    <row r="13" spans="1:10" ht="15" x14ac:dyDescent="0.25">
      <c r="A13" s="56"/>
      <c r="B13" s="57"/>
      <c r="F13" s="65"/>
      <c r="G13" s="32"/>
      <c r="H13" s="32"/>
    </row>
    <row r="14" spans="1:10" ht="15" x14ac:dyDescent="0.25">
      <c r="A14" s="56"/>
      <c r="B14" s="56"/>
      <c r="F14" s="65"/>
      <c r="G14" s="32"/>
      <c r="H14" s="32"/>
    </row>
    <row r="15" spans="1:10" ht="15" x14ac:dyDescent="0.25">
      <c r="A15" s="56"/>
      <c r="B15" s="57"/>
      <c r="F15" s="65"/>
      <c r="G15" s="32"/>
      <c r="H15" s="32"/>
    </row>
    <row r="16" spans="1:10" ht="15" x14ac:dyDescent="0.25">
      <c r="A16" s="56"/>
      <c r="B16" s="56"/>
      <c r="F16" s="65"/>
      <c r="G16" s="32"/>
      <c r="H16" s="32"/>
    </row>
    <row r="17" spans="1:8" ht="15" x14ac:dyDescent="0.25">
      <c r="A17" s="56"/>
      <c r="B17" s="56"/>
      <c r="F17" s="65"/>
      <c r="G17" s="32"/>
      <c r="H17" s="32"/>
    </row>
    <row r="18" spans="1:8" ht="15" x14ac:dyDescent="0.25">
      <c r="A18" s="56"/>
      <c r="B18" s="56"/>
      <c r="F18" s="65"/>
      <c r="G18" s="32"/>
      <c r="H18" s="32"/>
    </row>
    <row r="19" spans="1:8" ht="15" x14ac:dyDescent="0.25">
      <c r="A19" s="56"/>
      <c r="B19" s="56"/>
      <c r="F19" s="65"/>
      <c r="G19" s="32"/>
      <c r="H19" s="32"/>
    </row>
    <row r="20" spans="1:8" ht="15" x14ac:dyDescent="0.25">
      <c r="A20" s="56"/>
      <c r="B20" s="56"/>
      <c r="F20" s="66"/>
      <c r="G20" s="32"/>
      <c r="H20" s="32"/>
    </row>
    <row r="21" spans="1:8" ht="15" x14ac:dyDescent="0.25">
      <c r="A21" s="56"/>
      <c r="B21" s="56"/>
      <c r="F21" s="65"/>
      <c r="G21" s="32"/>
      <c r="H21" s="32"/>
    </row>
    <row r="22" spans="1:8" ht="15" x14ac:dyDescent="0.25">
      <c r="A22" s="56"/>
      <c r="B22" s="56"/>
      <c r="F22" s="65"/>
      <c r="G22" s="32"/>
      <c r="H22" s="32"/>
    </row>
    <row r="23" spans="1:8" ht="15" x14ac:dyDescent="0.25">
      <c r="A23" s="56"/>
      <c r="B23" s="56"/>
      <c r="F23" s="65"/>
      <c r="G23" s="32"/>
      <c r="H23" s="32"/>
    </row>
    <row r="24" spans="1:8" ht="15" x14ac:dyDescent="0.25">
      <c r="A24" s="56"/>
      <c r="B24" s="56"/>
      <c r="F24" s="65"/>
      <c r="G24" s="32"/>
      <c r="H24" s="32"/>
    </row>
    <row r="25" spans="1:8" ht="15" x14ac:dyDescent="0.25">
      <c r="A25" s="56"/>
      <c r="B25" s="56"/>
      <c r="F25" s="65"/>
      <c r="G25" s="32"/>
      <c r="H25" s="32"/>
    </row>
    <row r="26" spans="1:8" ht="15" x14ac:dyDescent="0.25">
      <c r="A26" s="56"/>
      <c r="B26" s="56"/>
      <c r="F26" s="65"/>
      <c r="G26" s="32"/>
      <c r="H26" s="32"/>
    </row>
    <row r="27" spans="1:8" ht="15" x14ac:dyDescent="0.25">
      <c r="A27" s="56"/>
      <c r="B27" s="56"/>
      <c r="F27" s="65"/>
      <c r="G27" s="32"/>
      <c r="H27" s="32"/>
    </row>
    <row r="28" spans="1:8" ht="15" x14ac:dyDescent="0.25">
      <c r="A28" s="56"/>
      <c r="B28" s="56"/>
      <c r="F28" s="65"/>
      <c r="G28" s="32"/>
      <c r="H28" s="32"/>
    </row>
    <row r="29" spans="1:8" ht="15" x14ac:dyDescent="0.25">
      <c r="A29" s="56"/>
      <c r="B29" s="56"/>
      <c r="F29" s="65"/>
      <c r="G29" s="32"/>
      <c r="H29" s="32"/>
    </row>
    <row r="30" spans="1:8" ht="15" x14ac:dyDescent="0.25">
      <c r="A30" s="64"/>
      <c r="E30" s="65"/>
      <c r="F30" s="65"/>
      <c r="G30" s="32"/>
      <c r="H30" s="32"/>
    </row>
    <row r="31" spans="1:8" ht="15" x14ac:dyDescent="0.25">
      <c r="A31" s="64"/>
      <c r="E31" s="65"/>
      <c r="F31" s="65"/>
      <c r="G31" s="32"/>
      <c r="H31" s="32"/>
    </row>
    <row r="32" spans="1:8" ht="15" x14ac:dyDescent="0.25">
      <c r="A32" s="64"/>
      <c r="E32" s="65"/>
      <c r="F32" s="65"/>
      <c r="G32" s="32"/>
      <c r="H32" s="32"/>
    </row>
    <row r="33" spans="1:8" ht="15" x14ac:dyDescent="0.25">
      <c r="A33" s="64"/>
      <c r="E33" s="65"/>
      <c r="F33" s="65"/>
      <c r="G33" s="32"/>
      <c r="H33" s="32"/>
    </row>
    <row r="34" spans="1:8" ht="15" x14ac:dyDescent="0.25">
      <c r="A34" s="64"/>
      <c r="E34" s="65"/>
      <c r="F34" s="65"/>
      <c r="G34" s="32"/>
      <c r="H34" s="32"/>
    </row>
    <row r="35" spans="1:8" ht="15" x14ac:dyDescent="0.25">
      <c r="A35" s="64"/>
      <c r="E35" s="65"/>
      <c r="F35" s="65"/>
      <c r="G35" s="32"/>
      <c r="H35" s="32"/>
    </row>
    <row r="36" spans="1:8" ht="15" x14ac:dyDescent="0.25">
      <c r="A36" s="64"/>
      <c r="E36" s="65"/>
      <c r="F36" s="65"/>
      <c r="G36" s="32"/>
      <c r="H36" s="32"/>
    </row>
    <row r="37" spans="1:8" ht="15" x14ac:dyDescent="0.25">
      <c r="A37" s="64"/>
      <c r="E37" s="65"/>
      <c r="F37" s="65"/>
      <c r="G37" s="32"/>
      <c r="H37" s="32"/>
    </row>
    <row r="38" spans="1:8" ht="15" x14ac:dyDescent="0.25">
      <c r="A38" s="64"/>
      <c r="E38" s="65"/>
      <c r="F38" s="65"/>
      <c r="G38" s="65"/>
    </row>
    <row r="39" spans="1:8" ht="15" x14ac:dyDescent="0.25">
      <c r="A39" s="64"/>
      <c r="E39" s="65"/>
      <c r="F39" s="65"/>
      <c r="G39" s="65"/>
    </row>
    <row r="40" spans="1:8" ht="15" x14ac:dyDescent="0.25">
      <c r="A40" s="67"/>
      <c r="E40" s="65"/>
      <c r="F40" s="68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9"/>
      <c r="G42" s="65"/>
    </row>
    <row r="43" spans="1:8" ht="15" x14ac:dyDescent="0.25">
      <c r="A43" s="64"/>
      <c r="E43" s="65"/>
      <c r="F43" s="68"/>
      <c r="G43" s="65"/>
    </row>
    <row r="44" spans="1:8" x14ac:dyDescent="0.3">
      <c r="A44" s="64"/>
      <c r="E44" s="65"/>
      <c r="F44" s="68"/>
      <c r="G44" s="65"/>
    </row>
    <row r="45" spans="1:8" x14ac:dyDescent="0.3">
      <c r="A45" s="70"/>
      <c r="E45" s="65"/>
      <c r="F45" s="65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C49" s="57"/>
      <c r="E49" s="65"/>
      <c r="F49" s="66"/>
      <c r="G49" s="65"/>
    </row>
    <row r="50" spans="1:7" x14ac:dyDescent="0.3">
      <c r="A50" s="70"/>
      <c r="C50" s="57"/>
      <c r="E50" s="65"/>
      <c r="F50" s="65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64"/>
      <c r="C52" s="57"/>
      <c r="E52" s="65"/>
      <c r="F52" s="65"/>
      <c r="G52" s="65"/>
    </row>
    <row r="53" spans="1:7" x14ac:dyDescent="0.3">
      <c r="A53" s="64"/>
      <c r="C53" s="57"/>
    </row>
    <row r="54" spans="1:7" x14ac:dyDescent="0.3"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198" spans="3:3" x14ac:dyDescent="0.3">
      <c r="C198" s="56" t="s">
        <v>30</v>
      </c>
    </row>
  </sheetData>
  <sheetProtection insertRows="0" deleteRows="0" selectLockedCells="1"/>
  <conditionalFormatting sqref="G38:G51">
    <cfRule type="containsText" dxfId="13" priority="16" operator="containsText" text="New Tag Required">
      <formula>NOT(ISERROR(SEARCH("New Tag Required",G38)))</formula>
    </cfRule>
  </conditionalFormatting>
  <conditionalFormatting sqref="D48:D97">
    <cfRule type="containsText" dxfId="12" priority="15" operator="containsText" text="Yes">
      <formula>NOT(ISERROR(SEARCH("Yes",D48)))</formula>
    </cfRule>
  </conditionalFormatting>
  <conditionalFormatting sqref="H38:H97 H198:H419">
    <cfRule type="containsText" dxfId="11" priority="14" operator="containsText" text="New Sign Required">
      <formula>NOT(ISERROR(SEARCH("New Sign Required",H38)))</formula>
    </cfRule>
  </conditionalFormatting>
  <conditionalFormatting sqref="G38:G97">
    <cfRule type="containsText" dxfId="10" priority="13" operator="containsText" text="Action Required">
      <formula>NOT(ISERROR(SEARCH("Action Required",G38)))</formula>
    </cfRule>
  </conditionalFormatting>
  <conditionalFormatting sqref="H38:H97">
    <cfRule type="containsText" dxfId="9" priority="12" operator="containsText" text="Action Required">
      <formula>NOT(ISERROR(SEARCH("Action Required",H38)))</formula>
    </cfRule>
  </conditionalFormatting>
  <conditionalFormatting sqref="D98:D197">
    <cfRule type="containsText" dxfId="8" priority="7" operator="containsText" text="Yes">
      <formula>NOT(ISERROR(SEARCH("Yes",D98)))</formula>
    </cfRule>
  </conditionalFormatting>
  <conditionalFormatting sqref="H98:H197">
    <cfRule type="containsText" dxfId="7" priority="6" operator="containsText" text="New Sign Required">
      <formula>NOT(ISERROR(SEARCH("New Sign Required",H98)))</formula>
    </cfRule>
  </conditionalFormatting>
  <conditionalFormatting sqref="G98:G197">
    <cfRule type="containsText" dxfId="6" priority="5" operator="containsText" text="Action Required">
      <formula>NOT(ISERROR(SEARCH("Action Required",G98)))</formula>
    </cfRule>
  </conditionalFormatting>
  <conditionalFormatting sqref="H98:H197">
    <cfRule type="containsText" dxfId="5" priority="4" operator="containsText" text="Action Required">
      <formula>NOT(ISERROR(SEARCH("Action Required",H98)))</formula>
    </cfRule>
  </conditionalFormatting>
  <conditionalFormatting sqref="H1:H4 H38:H1048576 G5:G37">
    <cfRule type="containsText" dxfId="4" priority="2" operator="containsText" text="Remove Old Sign">
      <formula>NOT(ISERROR(SEARCH("Remove Old Sign",G1)))</formula>
    </cfRule>
    <cfRule type="containsText" dxfId="3" priority="3" operator="containsText" text="Move Sign to New Location">
      <formula>NOT(ISERROR(SEARCH("Move Sign to New Location",G1)))</formula>
    </cfRule>
  </conditionalFormatting>
  <conditionalFormatting sqref="G38:G1048576 G3:G4 E1:E2 F5:F8">
    <cfRule type="containsText" dxfId="2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8:D72">
      <formula1>YesNo</formula1>
    </dataValidation>
    <dataValidation type="list" allowBlank="1" showInputMessage="1" showErrorMessage="1" sqref="H198:H402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C49:C197</xm:sqref>
        </x14:dataValidation>
        <x14:dataValidation type="list" allowBlank="1" showInputMessage="1" showErrorMessage="1">
          <x14:formula1>
            <xm:f>[1]Lookup!#REF!</xm:f>
          </x14:formula1>
          <xm:sqref>G38:H197</xm:sqref>
        </x14:dataValidation>
        <x14:dataValidation type="list" allowBlank="1" showInputMessage="1" showErrorMessage="1">
          <x14:formula1>
            <xm:f>Lookup!$G$1:$G$5</xm:f>
          </x14:formula1>
          <xm:sqref>C10:C32 D6:D9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25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25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25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25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x14ac:dyDescent="0.25">
      <c r="C6" t="s">
        <v>60</v>
      </c>
      <c r="D6" s="8" t="s">
        <v>58</v>
      </c>
      <c r="E6" s="7" t="s">
        <v>29</v>
      </c>
    </row>
    <row r="7" spans="1:7" x14ac:dyDescent="0.25">
      <c r="E7" s="7" t="s">
        <v>28</v>
      </c>
    </row>
    <row r="8" spans="1:7" x14ac:dyDescent="0.25">
      <c r="E8" s="7" t="s">
        <v>31</v>
      </c>
    </row>
    <row r="9" spans="1:7" x14ac:dyDescent="0.25">
      <c r="E9" s="51" t="s">
        <v>50</v>
      </c>
    </row>
    <row r="10" spans="1:7" s="1" customFormat="1" x14ac:dyDescent="0.25">
      <c r="E10" s="51" t="s">
        <v>33</v>
      </c>
    </row>
    <row r="11" spans="1:7" x14ac:dyDescent="0.25">
      <c r="E11" s="51" t="s">
        <v>20</v>
      </c>
    </row>
    <row r="12" spans="1:7" x14ac:dyDescent="0.25">
      <c r="E12" s="51" t="s">
        <v>24</v>
      </c>
    </row>
    <row r="13" spans="1:7" x14ac:dyDescent="0.25">
      <c r="E13" s="51" t="s">
        <v>53</v>
      </c>
    </row>
    <row r="14" spans="1:7" x14ac:dyDescent="0.25">
      <c r="E14" s="51" t="s">
        <v>51</v>
      </c>
    </row>
    <row r="15" spans="1:7" x14ac:dyDescent="0.25">
      <c r="E15" s="51" t="s">
        <v>22</v>
      </c>
    </row>
    <row r="16" spans="1:7" x14ac:dyDescent="0.25">
      <c r="E16" s="51" t="s">
        <v>26</v>
      </c>
    </row>
    <row r="17" spans="1:7" x14ac:dyDescent="0.25">
      <c r="E17" s="51" t="s">
        <v>23</v>
      </c>
    </row>
    <row r="18" spans="1:7" x14ac:dyDescent="0.25">
      <c r="E18" s="51" t="s">
        <v>25</v>
      </c>
    </row>
    <row r="19" spans="1:7" x14ac:dyDescent="0.25">
      <c r="E19" s="7"/>
    </row>
    <row r="20" spans="1:7" x14ac:dyDescent="0.25">
      <c r="A20" s="50"/>
      <c r="B20" s="50"/>
      <c r="C20" s="50"/>
      <c r="D20" s="50"/>
      <c r="F20" s="50"/>
      <c r="G20" s="50"/>
    </row>
    <row r="21" spans="1:7" x14ac:dyDescent="0.25">
      <c r="A21" s="50"/>
      <c r="B21" s="50"/>
      <c r="C21" s="50"/>
      <c r="D21" s="50"/>
      <c r="F21" s="50"/>
      <c r="G21" s="50"/>
    </row>
    <row r="22" spans="1:7" x14ac:dyDescent="0.25">
      <c r="A22" s="50"/>
      <c r="B22" s="50"/>
      <c r="C22" s="50"/>
      <c r="D22" s="50"/>
      <c r="F22" s="50"/>
      <c r="G22" s="50"/>
    </row>
    <row r="23" spans="1:7" x14ac:dyDescent="0.25">
      <c r="A23" s="50"/>
      <c r="B23" s="50"/>
      <c r="C23" s="50"/>
      <c r="D23" s="50"/>
      <c r="F23" s="50"/>
      <c r="G23" s="50"/>
    </row>
    <row r="24" spans="1:7" x14ac:dyDescent="0.25">
      <c r="A24" s="50"/>
      <c r="B24" s="50"/>
      <c r="C24" s="50"/>
      <c r="D24" s="50"/>
      <c r="F24" s="50"/>
      <c r="G24" s="50"/>
    </row>
    <row r="25" spans="1:7" x14ac:dyDescent="0.25">
      <c r="A25" s="50"/>
      <c r="B25" s="50"/>
      <c r="C25" s="50"/>
      <c r="D25" s="50"/>
      <c r="F25" s="50"/>
      <c r="G25" s="50"/>
    </row>
    <row r="26" spans="1:7" x14ac:dyDescent="0.25">
      <c r="A26" s="50"/>
      <c r="B26" s="50"/>
      <c r="C26" s="50"/>
      <c r="D26" s="50"/>
      <c r="F26" s="50"/>
      <c r="G26" s="50"/>
    </row>
    <row r="27" spans="1:7" x14ac:dyDescent="0.25">
      <c r="A27" s="50"/>
      <c r="B27" s="50"/>
      <c r="C27" s="50"/>
      <c r="D27" s="50"/>
      <c r="F27" s="50"/>
      <c r="G27" s="50"/>
    </row>
    <row r="28" spans="1:7" x14ac:dyDescent="0.25">
      <c r="A28" s="50"/>
      <c r="B28" s="50"/>
      <c r="C28" s="50"/>
      <c r="D28" s="50"/>
      <c r="F28" s="50"/>
      <c r="G28" s="50"/>
    </row>
    <row r="29" spans="1:7" x14ac:dyDescent="0.25">
      <c r="A29" s="50"/>
      <c r="B29" s="50"/>
      <c r="C29" s="50"/>
      <c r="D29" s="50"/>
      <c r="F29" s="50"/>
      <c r="G29" s="50"/>
    </row>
    <row r="30" spans="1:7" x14ac:dyDescent="0.25">
      <c r="A30" s="50"/>
      <c r="B30" s="50"/>
      <c r="C30" s="50"/>
      <c r="D30" s="50"/>
      <c r="F30" s="50"/>
      <c r="G30" s="50"/>
    </row>
    <row r="31" spans="1:7" x14ac:dyDescent="0.25">
      <c r="A31" s="50"/>
      <c r="B31" s="50"/>
      <c r="C31" s="50"/>
      <c r="D31" s="50"/>
      <c r="F31" s="50"/>
      <c r="G31" s="50"/>
    </row>
    <row r="32" spans="1:7" x14ac:dyDescent="0.25">
      <c r="A32" s="50"/>
      <c r="B32" s="50"/>
      <c r="C32" s="50"/>
      <c r="D32" s="50"/>
      <c r="F32" s="50"/>
      <c r="G32" s="50"/>
    </row>
    <row r="33" spans="1:7" x14ac:dyDescent="0.25">
      <c r="A33" s="50"/>
      <c r="B33" s="50"/>
      <c r="C33" s="50"/>
      <c r="D33" s="50"/>
      <c r="F33" s="50"/>
      <c r="G33" s="50"/>
    </row>
    <row r="34" spans="1:7" x14ac:dyDescent="0.25">
      <c r="A34" s="50"/>
      <c r="B34" s="50"/>
      <c r="C34" s="50"/>
      <c r="D34" s="50"/>
      <c r="F34" s="50"/>
      <c r="G34" s="50"/>
    </row>
    <row r="35" spans="1:7" x14ac:dyDescent="0.25">
      <c r="A35" s="50"/>
      <c r="B35" s="50"/>
      <c r="C35" s="50"/>
      <c r="D35" s="50"/>
      <c r="F35" s="50"/>
      <c r="G35" s="50"/>
    </row>
    <row r="36" spans="1:7" x14ac:dyDescent="0.25">
      <c r="A36" s="50"/>
      <c r="B36" s="50"/>
      <c r="C36" s="50"/>
      <c r="D36" s="50"/>
      <c r="F36" s="50"/>
      <c r="G36" s="50"/>
    </row>
    <row r="37" spans="1:7" x14ac:dyDescent="0.25">
      <c r="A37" s="50"/>
      <c r="B37" s="50"/>
      <c r="C37" s="50"/>
      <c r="D37" s="50"/>
      <c r="F37" s="50"/>
      <c r="G37" s="50"/>
    </row>
    <row r="38" spans="1:7" x14ac:dyDescent="0.25">
      <c r="A38" s="50"/>
      <c r="B38" s="50"/>
      <c r="C38" s="50"/>
      <c r="D38" s="50"/>
      <c r="F38" s="50"/>
      <c r="G38" s="50"/>
    </row>
    <row r="39" spans="1:7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10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ht="15" x14ac:dyDescent="0.25">
      <c r="A23" s="2" t="str">
        <f>([3]UKBuilding_List!A23)</f>
        <v>0029</v>
      </c>
      <c r="B23" s="3" t="str">
        <f>([3]UKBuilding_List!C23)</f>
        <v>Alumni Gym</v>
      </c>
    </row>
    <row r="24" spans="1:2" ht="15" x14ac:dyDescent="0.25">
      <c r="A24" s="2" t="str">
        <f>([3]UKBuilding_List!A24)</f>
        <v>0030</v>
      </c>
      <c r="B24" s="3" t="str">
        <f>([3]UKBuilding_List!C24)</f>
        <v>Student Center</v>
      </c>
    </row>
    <row r="25" spans="1:2" ht="15" x14ac:dyDescent="0.25">
      <c r="A25" s="2" t="str">
        <f>([3]UKBuilding_List!A25)</f>
        <v>0031</v>
      </c>
      <c r="B25" s="3" t="str">
        <f>([3]UKBuilding_List!C25)</f>
        <v>Frazee Hall</v>
      </c>
    </row>
    <row r="26" spans="1:2" ht="15" x14ac:dyDescent="0.25">
      <c r="A26" s="2" t="str">
        <f>([3]UKBuilding_List!A26)</f>
        <v>0032</v>
      </c>
      <c r="B26" s="3" t="str">
        <f>([3]UKBuilding_List!C26)</f>
        <v>Main Building</v>
      </c>
    </row>
    <row r="27" spans="1:2" ht="15" x14ac:dyDescent="0.25">
      <c r="A27" s="2" t="str">
        <f>([3]UKBuilding_List!A27)</f>
        <v>0033</v>
      </c>
      <c r="B27" s="3" t="str">
        <f>([3]UKBuilding_List!C27)</f>
        <v>Ezra Gillis Building</v>
      </c>
    </row>
    <row r="28" spans="1:2" ht="15" x14ac:dyDescent="0.25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ht="15" x14ac:dyDescent="0.25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ht="15" x14ac:dyDescent="0.25">
      <c r="A204" s="2" t="str">
        <f>([3]UKBuilding_List!A204)</f>
        <v>0253</v>
      </c>
      <c r="B204" s="3" t="str">
        <f>([3]UKBuilding_List!C204)</f>
        <v>Greg Page Apartments 11</v>
      </c>
    </row>
    <row r="205" spans="1:2" ht="15" x14ac:dyDescent="0.25">
      <c r="A205" s="2" t="str">
        <f>([3]UKBuilding_List!A205)</f>
        <v>0254</v>
      </c>
      <c r="B205" s="3" t="str">
        <f>([3]UKBuilding_List!C205)</f>
        <v>Greg Page Apartments 12</v>
      </c>
    </row>
    <row r="206" spans="1:2" ht="15" x14ac:dyDescent="0.25">
      <c r="A206" s="2" t="str">
        <f>([3]UKBuilding_List!A206)</f>
        <v>0255</v>
      </c>
      <c r="B206" s="3" t="str">
        <f>([3]UKBuilding_List!C206)</f>
        <v>Greg Page Apartments 13</v>
      </c>
    </row>
    <row r="207" spans="1:2" ht="15" x14ac:dyDescent="0.25">
      <c r="A207" s="2" t="str">
        <f>([3]UKBuilding_List!A207)</f>
        <v>0256</v>
      </c>
      <c r="B207" s="3" t="str">
        <f>([3]UKBuilding_List!C207)</f>
        <v>Greg Page Apartments 14</v>
      </c>
    </row>
    <row r="208" spans="1:2" ht="15" x14ac:dyDescent="0.25">
      <c r="A208" s="2" t="str">
        <f>([3]UKBuilding_List!A208)</f>
        <v>0257</v>
      </c>
      <c r="B208" s="3" t="str">
        <f>([3]UKBuilding_List!C208)</f>
        <v>Greg Page Apartments 15</v>
      </c>
    </row>
    <row r="209" spans="1:2" ht="15" x14ac:dyDescent="0.25">
      <c r="A209" s="2" t="str">
        <f>([3]UKBuilding_List!A209)</f>
        <v>0258</v>
      </c>
      <c r="B209" s="3" t="str">
        <f>([3]UKBuilding_List!C209)</f>
        <v>Greg Page Apartments 16</v>
      </c>
    </row>
    <row r="210" spans="1:2" ht="15" x14ac:dyDescent="0.25">
      <c r="A210" s="2" t="str">
        <f>([3]UKBuilding_List!A210)</f>
        <v>0259</v>
      </c>
      <c r="B210" s="3" t="str">
        <f>([3]UKBuilding_List!C210)</f>
        <v>Greg Page Apartments 17</v>
      </c>
    </row>
    <row r="211" spans="1:2" ht="15" x14ac:dyDescent="0.25">
      <c r="A211" s="2" t="str">
        <f>([3]UKBuilding_List!A211)</f>
        <v>0260</v>
      </c>
      <c r="B211" s="3" t="str">
        <f>([3]UKBuilding_List!C211)</f>
        <v>Greg Page Apartments 18</v>
      </c>
    </row>
    <row r="212" spans="1:2" ht="15" x14ac:dyDescent="0.25">
      <c r="A212" s="2" t="str">
        <f>([3]UKBuilding_List!A212)</f>
        <v>0261</v>
      </c>
      <c r="B212" s="3" t="str">
        <f>([3]UKBuilding_List!C212)</f>
        <v>Greg Page Apartments 19</v>
      </c>
    </row>
    <row r="213" spans="1:2" ht="15" x14ac:dyDescent="0.25">
      <c r="A213" s="2" t="str">
        <f>([3]UKBuilding_List!A213)</f>
        <v>0262</v>
      </c>
      <c r="B213" s="3" t="str">
        <f>([3]UKBuilding_List!C213)</f>
        <v>Greg Page Apartments 20</v>
      </c>
    </row>
    <row r="214" spans="1:2" ht="15" x14ac:dyDescent="0.25">
      <c r="A214" s="2" t="str">
        <f>([3]UKBuilding_List!A214)</f>
        <v>0263</v>
      </c>
      <c r="B214" s="3" t="str">
        <f>([3]UKBuilding_List!C214)</f>
        <v>Greg Page Apartments 21</v>
      </c>
    </row>
    <row r="215" spans="1:2" ht="15" x14ac:dyDescent="0.25">
      <c r="A215" s="2" t="str">
        <f>([3]UKBuilding_List!A215)</f>
        <v>0264</v>
      </c>
      <c r="B215" s="3" t="str">
        <f>([3]UKBuilding_List!C215)</f>
        <v>Greg Page Apartments 22</v>
      </c>
    </row>
    <row r="216" spans="1:2" ht="15" x14ac:dyDescent="0.25">
      <c r="A216" s="2" t="str">
        <f>([3]UKBuilding_List!A216)</f>
        <v>0265</v>
      </c>
      <c r="B216" s="3" t="str">
        <f>([3]UKBuilding_List!C216)</f>
        <v>Greg Page Apartments 23</v>
      </c>
    </row>
    <row r="217" spans="1:2" ht="15" x14ac:dyDescent="0.25">
      <c r="A217" s="2" t="str">
        <f>([3]UKBuilding_List!A217)</f>
        <v>0266</v>
      </c>
      <c r="B217" s="3" t="str">
        <f>([3]UKBuilding_List!C217)</f>
        <v>Greg Page Apartments 24</v>
      </c>
    </row>
    <row r="218" spans="1:2" ht="15" x14ac:dyDescent="0.25">
      <c r="A218" s="2" t="str">
        <f>([3]UKBuilding_List!A218)</f>
        <v>0267</v>
      </c>
      <c r="B218" s="3" t="str">
        <f>([3]UKBuilding_List!C218)</f>
        <v>Greg Page Apartments 25</v>
      </c>
    </row>
    <row r="219" spans="1:2" ht="15" x14ac:dyDescent="0.25">
      <c r="A219" s="2" t="str">
        <f>([3]UKBuilding_List!A219)</f>
        <v>0268</v>
      </c>
      <c r="B219" s="3" t="str">
        <f>([3]UKBuilding_List!C219)</f>
        <v>Greg Page Food Storage Laundry</v>
      </c>
    </row>
    <row r="220" spans="1:2" ht="15" x14ac:dyDescent="0.25">
      <c r="A220" s="2" t="str">
        <f>([3]UKBuilding_List!A220)</f>
        <v>0269</v>
      </c>
      <c r="B220" s="3" t="str">
        <f>([3]UKBuilding_List!C220)</f>
        <v>Communications Building</v>
      </c>
    </row>
    <row r="221" spans="1:2" ht="15" x14ac:dyDescent="0.25">
      <c r="A221" s="2" t="str">
        <f>([3]UKBuilding_List!A221)</f>
        <v>0272</v>
      </c>
      <c r="B221" s="3" t="str">
        <f>([3]UKBuilding_List!C221)</f>
        <v>Information Building</v>
      </c>
    </row>
    <row r="222" spans="1:2" ht="15" x14ac:dyDescent="0.25">
      <c r="A222" s="2" t="str">
        <f>([3]UKBuilding_List!A222)</f>
        <v>0274</v>
      </c>
      <c r="B222" s="3" t="str">
        <f>([3]UKBuilding_List!C222)</f>
        <v>Moloney Building</v>
      </c>
    </row>
    <row r="223" spans="1:2" ht="15" x14ac:dyDescent="0.25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ht="15" x14ac:dyDescent="0.25">
      <c r="A224" s="2" t="str">
        <f>([3]UKBuilding_List!A224)</f>
        <v>0276</v>
      </c>
      <c r="B224" s="3" t="str">
        <f>([3]UKBuilding_List!C224)</f>
        <v>Charles E. Barnhart Building</v>
      </c>
    </row>
    <row r="225" spans="1:2" ht="15" x14ac:dyDescent="0.25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ht="15" x14ac:dyDescent="0.25">
      <c r="A226" s="2" t="str">
        <f>([3]UKBuilding_List!A226)</f>
        <v>0278</v>
      </c>
      <c r="B226" s="3" t="str">
        <f>([3]UKBuilding_List!C226)</f>
        <v>PPD Storage Building</v>
      </c>
    </row>
    <row r="227" spans="1:2" ht="15" x14ac:dyDescent="0.25">
      <c r="A227" s="2" t="str">
        <f>([3]UKBuilding_List!A227)</f>
        <v>0279</v>
      </c>
      <c r="B227" s="3" t="str">
        <f>([3]UKBuilding_List!C227)</f>
        <v>BIRP Building</v>
      </c>
    </row>
    <row r="228" spans="1:2" ht="15" x14ac:dyDescent="0.25">
      <c r="A228" s="2" t="str">
        <f>([3]UKBuilding_List!A228)</f>
        <v>0280</v>
      </c>
      <c r="B228" s="3" t="str">
        <f>([3]UKBuilding_List!C228)</f>
        <v>The Football Training Facility</v>
      </c>
    </row>
    <row r="229" spans="1:2" ht="15" x14ac:dyDescent="0.25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ht="15" x14ac:dyDescent="0.25">
      <c r="A230" s="2" t="str">
        <f>([3]UKBuilding_List!A230)</f>
        <v>0282</v>
      </c>
      <c r="B230" s="3" t="str">
        <f>([3]UKBuilding_List!C230)</f>
        <v>Gas Storage Building</v>
      </c>
    </row>
    <row r="231" spans="1:2" ht="15" x14ac:dyDescent="0.25">
      <c r="A231" s="2" t="str">
        <f>([3]UKBuilding_List!A231)</f>
        <v>0283</v>
      </c>
      <c r="B231" s="3" t="str">
        <f>([3]UKBuilding_List!C231)</f>
        <v>Hagan Baseball Stadium</v>
      </c>
    </row>
    <row r="232" spans="1:2" ht="15" x14ac:dyDescent="0.25">
      <c r="A232" s="2" t="str">
        <f>([3]UKBuilding_List!A232)</f>
        <v>0284</v>
      </c>
      <c r="B232" s="3" t="str">
        <f>([3]UKBuilding_List!C232)</f>
        <v>Kentucky Clinic</v>
      </c>
    </row>
    <row r="233" spans="1:2" ht="15" x14ac:dyDescent="0.25">
      <c r="A233" s="2" t="str">
        <f>([3]UKBuilding_List!A233)</f>
        <v>0285</v>
      </c>
      <c r="B233" s="3" t="str">
        <f>([3]UKBuilding_List!C233)</f>
        <v>Nutter Field House</v>
      </c>
    </row>
    <row r="234" spans="1:2" ht="15" x14ac:dyDescent="0.25">
      <c r="A234" s="2" t="str">
        <f>([3]UKBuilding_List!A234)</f>
        <v>0286</v>
      </c>
      <c r="B234" s="3" t="str">
        <f>([3]UKBuilding_List!C234)</f>
        <v>ASTeCC</v>
      </c>
    </row>
    <row r="235" spans="1:2" ht="15" x14ac:dyDescent="0.25">
      <c r="A235" s="2" t="str">
        <f>([3]UKBuilding_List!A235)</f>
        <v>0287</v>
      </c>
      <c r="B235" s="3" t="str">
        <f>([3]UKBuilding_List!C235)</f>
        <v>Electric HVAC Building</v>
      </c>
    </row>
    <row r="236" spans="1:2" ht="15" x14ac:dyDescent="0.25">
      <c r="A236" s="2" t="str">
        <f>([3]UKBuilding_List!A236)</f>
        <v>0288</v>
      </c>
      <c r="B236" s="3" t="str">
        <f>([3]UKBuilding_List!C236)</f>
        <v>PPD Greenhouse</v>
      </c>
    </row>
    <row r="237" spans="1:2" ht="15" x14ac:dyDescent="0.25">
      <c r="A237" s="2" t="str">
        <f>([3]UKBuilding_List!A237)</f>
        <v>0289</v>
      </c>
      <c r="B237" s="3" t="str">
        <f>([3]UKBuilding_List!C237)</f>
        <v>Hazardous Waste Storage</v>
      </c>
    </row>
    <row r="238" spans="1:2" ht="15" x14ac:dyDescent="0.25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ht="15" x14ac:dyDescent="0.25">
      <c r="A239" s="2" t="str">
        <f>([3]UKBuilding_List!A239)</f>
        <v>0294</v>
      </c>
      <c r="B239" s="3" t="str">
        <f>([3]UKBuilding_List!C239)</f>
        <v>Gill Heart Institute</v>
      </c>
    </row>
    <row r="240" spans="1:2" ht="15" x14ac:dyDescent="0.25">
      <c r="A240" s="2" t="str">
        <f>([3]UKBuilding_List!A240)</f>
        <v>0297</v>
      </c>
      <c r="B240" s="3" t="str">
        <f>([3]UKBuilding_List!C240)</f>
        <v>Dental Science Building</v>
      </c>
    </row>
    <row r="241" spans="1:2" ht="15" x14ac:dyDescent="0.25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ht="15" x14ac:dyDescent="0.25">
      <c r="A242" s="2" t="str">
        <f>([3]UKBuilding_List!A242)</f>
        <v>0300</v>
      </c>
      <c r="B242" s="3" t="str">
        <f>([3]UKBuilding_List!C242)</f>
        <v>Arboretum Tool Shed</v>
      </c>
    </row>
    <row r="243" spans="1:2" ht="15" x14ac:dyDescent="0.25">
      <c r="A243" s="2" t="str">
        <f>([3]UKBuilding_List!A243)</f>
        <v>0301</v>
      </c>
      <c r="B243" s="3" t="str">
        <f>([3]UKBuilding_List!C243)</f>
        <v>154 Bonnie Brae</v>
      </c>
    </row>
    <row r="244" spans="1:2" ht="15" x14ac:dyDescent="0.25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ht="15" x14ac:dyDescent="0.25">
      <c r="A245" s="2" t="str">
        <f>([3]UKBuilding_List!A245)</f>
        <v>0303</v>
      </c>
      <c r="B245" s="3" t="str">
        <f>([3]UKBuilding_List!C245)</f>
        <v>Arboretum Restrooms</v>
      </c>
    </row>
    <row r="246" spans="1:2" ht="15" x14ac:dyDescent="0.25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ht="15" x14ac:dyDescent="0.25">
      <c r="A247" s="2" t="str">
        <f>([3]UKBuilding_List!A247)</f>
        <v>0312</v>
      </c>
      <c r="B247" s="3" t="str">
        <f>([3]UKBuilding_List!C247)</f>
        <v>Plant Sciences</v>
      </c>
    </row>
    <row r="248" spans="1:2" ht="15" x14ac:dyDescent="0.25">
      <c r="A248" s="2" t="str">
        <f>([3]UKBuilding_List!A248)</f>
        <v>0313</v>
      </c>
      <c r="B248" s="3" t="str">
        <f>([3]UKBuilding_List!C248)</f>
        <v>455 Woodland Ave</v>
      </c>
    </row>
    <row r="249" spans="1:2" ht="15" x14ac:dyDescent="0.25">
      <c r="A249" s="2" t="str">
        <f>([3]UKBuilding_List!A249)</f>
        <v>0314</v>
      </c>
      <c r="B249" s="3" t="str">
        <f>([3]UKBuilding_List!C249)</f>
        <v>252 East Maxwell St</v>
      </c>
    </row>
    <row r="250" spans="1:2" ht="15" x14ac:dyDescent="0.25">
      <c r="A250" s="2" t="str">
        <f>([3]UKBuilding_List!A250)</f>
        <v>0315</v>
      </c>
      <c r="B250" s="3" t="str">
        <f>([3]UKBuilding_List!C250)</f>
        <v>206 East Maxwell St</v>
      </c>
    </row>
    <row r="251" spans="1:2" ht="15" x14ac:dyDescent="0.25">
      <c r="A251" s="2" t="str">
        <f>([3]UKBuilding_List!A251)</f>
        <v>0317</v>
      </c>
      <c r="B251" s="3" t="str">
        <f>([3]UKBuilding_List!C251)</f>
        <v>408 Pennsylvania Ct</v>
      </c>
    </row>
    <row r="252" spans="1:2" ht="15" x14ac:dyDescent="0.25">
      <c r="A252" s="2" t="str">
        <f>([3]UKBuilding_List!A252)</f>
        <v>0324</v>
      </c>
      <c r="B252" s="3" t="str">
        <f>([3]UKBuilding_List!C252)</f>
        <v>315 Scott St</v>
      </c>
    </row>
    <row r="253" spans="1:2" ht="15" x14ac:dyDescent="0.25">
      <c r="A253" s="2" t="str">
        <f>([3]UKBuilding_List!A253)</f>
        <v>0325</v>
      </c>
      <c r="B253" s="3" t="str">
        <f>([3]UKBuilding_List!C253)</f>
        <v>317 Scott St</v>
      </c>
    </row>
    <row r="254" spans="1:2" ht="15" x14ac:dyDescent="0.25">
      <c r="A254" s="2" t="str">
        <f>([3]UKBuilding_List!A254)</f>
        <v>0327</v>
      </c>
      <c r="B254" s="3" t="str">
        <f>([3]UKBuilding_List!C254)</f>
        <v>321 Scott St</v>
      </c>
    </row>
    <row r="255" spans="1:2" ht="15" x14ac:dyDescent="0.25">
      <c r="A255" s="2" t="str">
        <f>([3]UKBuilding_List!A255)</f>
        <v>0333</v>
      </c>
      <c r="B255" s="3" t="str">
        <f>([3]UKBuilding_List!C255)</f>
        <v>641 South Limestone St</v>
      </c>
    </row>
    <row r="256" spans="1:2" ht="15" x14ac:dyDescent="0.25">
      <c r="A256" s="2" t="str">
        <f>([3]UKBuilding_List!A256)</f>
        <v>0336</v>
      </c>
      <c r="B256" s="3" t="str">
        <f>([3]UKBuilding_List!C256)</f>
        <v>Thomas D Clark Building</v>
      </c>
    </row>
    <row r="257" spans="1:2" ht="15" x14ac:dyDescent="0.25">
      <c r="A257" s="2" t="str">
        <f>([3]UKBuilding_List!A257)</f>
        <v>0337</v>
      </c>
      <c r="B257" s="3" t="str">
        <f>([3]UKBuilding_List!C257)</f>
        <v>663 South Limestone Garage</v>
      </c>
    </row>
    <row r="258" spans="1:2" ht="15" x14ac:dyDescent="0.25">
      <c r="A258" s="2" t="str">
        <f>([3]UKBuilding_List!A258)</f>
        <v>0343</v>
      </c>
      <c r="B258" s="3" t="str">
        <f>([3]UKBuilding_List!C258)</f>
        <v>Bingham Davis House</v>
      </c>
    </row>
    <row r="259" spans="1:2" ht="15" x14ac:dyDescent="0.25">
      <c r="A259" s="2" t="str">
        <f>([3]UKBuilding_List!A259)</f>
        <v>0344</v>
      </c>
      <c r="B259" s="3" t="str">
        <f>([3]UKBuilding_List!C259)</f>
        <v>Raymond F. Betts House</v>
      </c>
    </row>
    <row r="260" spans="1:2" ht="15" x14ac:dyDescent="0.25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ht="15" x14ac:dyDescent="0.25">
      <c r="A261" s="2" t="str">
        <f>([3]UKBuilding_List!A261)</f>
        <v>0346</v>
      </c>
      <c r="B261" s="3" t="str">
        <f>([3]UKBuilding_List!C261)</f>
        <v>654 Maxwelton Ct</v>
      </c>
    </row>
    <row r="262" spans="1:2" ht="15" x14ac:dyDescent="0.25">
      <c r="A262" s="2" t="str">
        <f>([3]UKBuilding_List!A262)</f>
        <v>0347</v>
      </c>
      <c r="B262" s="3" t="str">
        <f>([3]UKBuilding_List!C262)</f>
        <v>624 Maxwelton Ct</v>
      </c>
    </row>
    <row r="263" spans="1:2" ht="15" x14ac:dyDescent="0.25">
      <c r="A263" s="2" t="str">
        <f>([3]UKBuilding_List!A263)</f>
        <v>0348</v>
      </c>
      <c r="B263" s="3" t="str">
        <f>([3]UKBuilding_List!C263)</f>
        <v>626 Maxwelton Ct</v>
      </c>
    </row>
    <row r="264" spans="1:2" ht="15" x14ac:dyDescent="0.25">
      <c r="A264" s="2" t="str">
        <f>([3]UKBuilding_List!A264)</f>
        <v>0349</v>
      </c>
      <c r="B264" s="3" t="str">
        <f>([3]UKBuilding_List!C264)</f>
        <v>641 Maxwelton Ct</v>
      </c>
    </row>
    <row r="265" spans="1:2" ht="15" x14ac:dyDescent="0.25">
      <c r="A265" s="2" t="str">
        <f>([3]UKBuilding_List!A265)</f>
        <v>0350</v>
      </c>
      <c r="B265" s="3" t="str">
        <f>([3]UKBuilding_List!C265)</f>
        <v>643 Maxwelton Ct</v>
      </c>
    </row>
    <row r="266" spans="1:2" ht="15" x14ac:dyDescent="0.25">
      <c r="A266" s="2" t="str">
        <f>([3]UKBuilding_List!A266)</f>
        <v>0351</v>
      </c>
      <c r="B266" s="3" t="str">
        <f>([3]UKBuilding_List!C266)</f>
        <v>644 Maxwelton Ct</v>
      </c>
    </row>
    <row r="267" spans="1:2" ht="15" x14ac:dyDescent="0.25">
      <c r="A267" s="2" t="str">
        <f>([3]UKBuilding_List!A267)</f>
        <v>0353</v>
      </c>
      <c r="B267" s="3" t="str">
        <f>([3]UKBuilding_List!C267)</f>
        <v>520 Oldham Ct</v>
      </c>
    </row>
    <row r="268" spans="1:2" ht="15" x14ac:dyDescent="0.25">
      <c r="A268" s="2" t="str">
        <f>([3]UKBuilding_List!A268)</f>
        <v>0355</v>
      </c>
      <c r="B268" s="3" t="str">
        <f>([3]UKBuilding_List!C268)</f>
        <v>123 State St</v>
      </c>
    </row>
    <row r="269" spans="1:2" ht="15" x14ac:dyDescent="0.25">
      <c r="A269" s="2" t="str">
        <f>([3]UKBuilding_List!A269)</f>
        <v>0356</v>
      </c>
      <c r="B269" s="3" t="str">
        <f>([3]UKBuilding_List!C269)</f>
        <v>119 State St</v>
      </c>
    </row>
    <row r="270" spans="1:2" ht="15" x14ac:dyDescent="0.25">
      <c r="A270" s="2" t="str">
        <f>([3]UKBuilding_List!A270)</f>
        <v>0360</v>
      </c>
      <c r="B270" s="3" t="str">
        <f>([3]UKBuilding_List!C270)</f>
        <v>400 Pennsylvania Ct</v>
      </c>
    </row>
    <row r="271" spans="1:2" ht="15" x14ac:dyDescent="0.25">
      <c r="A271" s="2" t="str">
        <f>([3]UKBuilding_List!A271)</f>
        <v>0361</v>
      </c>
      <c r="B271" s="3" t="str">
        <f>([3]UKBuilding_List!C271)</f>
        <v>402 Pennsylvania Ct</v>
      </c>
    </row>
    <row r="272" spans="1:2" ht="15" x14ac:dyDescent="0.25">
      <c r="A272" s="2" t="str">
        <f>([3]UKBuilding_List!A272)</f>
        <v>0362</v>
      </c>
      <c r="B272" s="3" t="str">
        <f>([3]UKBuilding_List!C272)</f>
        <v>405 Pennsylvania Ct</v>
      </c>
    </row>
    <row r="273" spans="1:2" ht="15" x14ac:dyDescent="0.25">
      <c r="A273" s="2" t="str">
        <f>([3]UKBuilding_List!A273)</f>
        <v>0363</v>
      </c>
      <c r="B273" s="3" t="str">
        <f>([3]UKBuilding_List!C273)</f>
        <v>406 Pennsylvania Ct</v>
      </c>
    </row>
    <row r="274" spans="1:2" ht="15" x14ac:dyDescent="0.25">
      <c r="A274" s="2" t="str">
        <f>([3]UKBuilding_List!A274)</f>
        <v>0365</v>
      </c>
      <c r="B274" s="3" t="str">
        <f>([3]UKBuilding_List!C274)</f>
        <v>410 Pennsylvania Ct</v>
      </c>
    </row>
    <row r="275" spans="1:2" ht="15" x14ac:dyDescent="0.25">
      <c r="A275" s="2" t="str">
        <f>([3]UKBuilding_List!A275)</f>
        <v>0377</v>
      </c>
      <c r="B275" s="3" t="str">
        <f>([3]UKBuilding_List!C275)</f>
        <v>319 Rose Lane</v>
      </c>
    </row>
    <row r="276" spans="1:2" ht="15" x14ac:dyDescent="0.25">
      <c r="A276" s="2" t="str">
        <f>([3]UKBuilding_List!A276)</f>
        <v>0378</v>
      </c>
      <c r="B276" s="3" t="str">
        <f>([3]UKBuilding_List!C276)</f>
        <v>321 Rose Lane</v>
      </c>
    </row>
    <row r="277" spans="1:2" ht="15" x14ac:dyDescent="0.25">
      <c r="A277" s="2" t="str">
        <f>([3]UKBuilding_List!A277)</f>
        <v>0381</v>
      </c>
      <c r="B277" s="3" t="str">
        <f>([3]UKBuilding_List!C277)</f>
        <v>162-164 Gazette Avenue</v>
      </c>
    </row>
    <row r="278" spans="1:2" ht="15" x14ac:dyDescent="0.25">
      <c r="A278" s="2" t="str">
        <f>([3]UKBuilding_List!A278)</f>
        <v>0382</v>
      </c>
      <c r="B278" s="3" t="str">
        <f>([3]UKBuilding_List!C278)</f>
        <v>Sky Blue Solar House</v>
      </c>
    </row>
    <row r="279" spans="1:2" ht="15" x14ac:dyDescent="0.25">
      <c r="A279" s="2" t="str">
        <f>([3]UKBuilding_List!A279)</f>
        <v>0386</v>
      </c>
      <c r="B279" s="3" t="str">
        <f>([3]UKBuilding_List!C279)</f>
        <v>150 Gazette Avenue</v>
      </c>
    </row>
    <row r="280" spans="1:2" ht="15" x14ac:dyDescent="0.25">
      <c r="A280" s="2" t="str">
        <f>([3]UKBuilding_List!A280)</f>
        <v>0390</v>
      </c>
      <c r="B280" s="3" t="str">
        <f>([3]UKBuilding_List!C280)</f>
        <v>Bus Shelter #1</v>
      </c>
    </row>
    <row r="281" spans="1:2" ht="15" x14ac:dyDescent="0.25">
      <c r="A281" s="2" t="str">
        <f>([3]UKBuilding_List!A281)</f>
        <v>0391</v>
      </c>
      <c r="B281" s="3" t="str">
        <f>([3]UKBuilding_List!C281)</f>
        <v>Bus Shelter #2</v>
      </c>
    </row>
    <row r="282" spans="1:2" ht="15" x14ac:dyDescent="0.25">
      <c r="A282" s="2" t="str">
        <f>([3]UKBuilding_List!A282)</f>
        <v>0392</v>
      </c>
      <c r="B282" s="3" t="str">
        <f>([3]UKBuilding_List!C282)</f>
        <v>Bus Shelter #3</v>
      </c>
    </row>
    <row r="283" spans="1:2" ht="15" x14ac:dyDescent="0.25">
      <c r="A283" s="2" t="str">
        <f>([3]UKBuilding_List!A283)</f>
        <v>0393</v>
      </c>
      <c r="B283" s="3" t="str">
        <f>([3]UKBuilding_List!C283)</f>
        <v>Bus Shelter #7</v>
      </c>
    </row>
    <row r="284" spans="1:2" ht="15" x14ac:dyDescent="0.25">
      <c r="A284" s="2" t="str">
        <f>([3]UKBuilding_List!A284)</f>
        <v>0394</v>
      </c>
      <c r="B284" s="3" t="str">
        <f>([3]UKBuilding_List!C284)</f>
        <v>Bus Shelter #6</v>
      </c>
    </row>
    <row r="285" spans="1:2" ht="15" x14ac:dyDescent="0.25">
      <c r="A285" s="2" t="str">
        <f>([3]UKBuilding_List!A285)</f>
        <v>0397</v>
      </c>
      <c r="B285" s="3" t="str">
        <f>([3]UKBuilding_List!C285)</f>
        <v>Bus Shelter #9</v>
      </c>
    </row>
    <row r="286" spans="1:2" ht="15" x14ac:dyDescent="0.25">
      <c r="A286" s="2" t="str">
        <f>([3]UKBuilding_List!A286)</f>
        <v>0398</v>
      </c>
      <c r="B286" s="3" t="str">
        <f>([3]UKBuilding_List!C286)</f>
        <v>Bus Shelter #10</v>
      </c>
    </row>
    <row r="287" spans="1:2" ht="15" x14ac:dyDescent="0.25">
      <c r="A287" s="2" t="str">
        <f>([3]UKBuilding_List!A287)</f>
        <v>0399</v>
      </c>
      <c r="B287" s="3" t="str">
        <f>([3]UKBuilding_List!C287)</f>
        <v>Bus Shelter #11</v>
      </c>
    </row>
    <row r="288" spans="1:2" ht="15" x14ac:dyDescent="0.25">
      <c r="A288" s="2" t="str">
        <f>([3]UKBuilding_List!A288)</f>
        <v>0400</v>
      </c>
      <c r="B288" s="3" t="str">
        <f>([3]UKBuilding_List!C288)</f>
        <v>Ellen H. Richards House</v>
      </c>
    </row>
    <row r="289" spans="1:2" ht="15" x14ac:dyDescent="0.25">
      <c r="A289" s="2" t="str">
        <f>([3]UKBuilding_List!A289)</f>
        <v>0401</v>
      </c>
      <c r="B289" s="3" t="str">
        <f>([3]UKBuilding_List!C289)</f>
        <v>Weldon House</v>
      </c>
    </row>
    <row r="290" spans="1:2" ht="15" x14ac:dyDescent="0.25">
      <c r="A290" s="2" t="str">
        <f>([3]UKBuilding_List!A290)</f>
        <v>0409</v>
      </c>
      <c r="B290" s="3" t="str">
        <f>([3]UKBuilding_List!C290)</f>
        <v>341-343 Scott St</v>
      </c>
    </row>
    <row r="291" spans="1:2" ht="15" x14ac:dyDescent="0.25">
      <c r="A291" s="2" t="str">
        <f>([3]UKBuilding_List!A291)</f>
        <v>0412</v>
      </c>
      <c r="B291" s="3" t="str">
        <f>([3]UKBuilding_List!C291)</f>
        <v>403 Pennsylvania Ct</v>
      </c>
    </row>
    <row r="292" spans="1:2" ht="15" x14ac:dyDescent="0.25">
      <c r="A292" s="2" t="str">
        <f>([3]UKBuilding_List!A292)</f>
        <v>0413</v>
      </c>
      <c r="B292" s="3" t="str">
        <f>([3]UKBuilding_List!C292)</f>
        <v>Softball/Soccer Locker Rooms</v>
      </c>
    </row>
    <row r="293" spans="1:2" ht="15" x14ac:dyDescent="0.25">
      <c r="A293" s="2" t="str">
        <f>([3]UKBuilding_List!A293)</f>
        <v>0416</v>
      </c>
      <c r="B293" s="3" t="str">
        <f>([3]UKBuilding_List!C293)</f>
        <v>Bus Shelter #12</v>
      </c>
    </row>
    <row r="294" spans="1:2" ht="15" x14ac:dyDescent="0.25">
      <c r="A294" s="2" t="str">
        <f>([3]UKBuilding_List!A294)</f>
        <v>0417</v>
      </c>
      <c r="B294" s="3" t="str">
        <f>([3]UKBuilding_List!C294)</f>
        <v>660 South Limestone</v>
      </c>
    </row>
    <row r="295" spans="1:2" ht="15" x14ac:dyDescent="0.25">
      <c r="A295" s="2" t="str">
        <f>([3]UKBuilding_List!A295)</f>
        <v>0419</v>
      </c>
      <c r="B295" s="3" t="str">
        <f>([3]UKBuilding_List!C295)</f>
        <v>Bus Shelter #13</v>
      </c>
    </row>
    <row r="296" spans="1:2" ht="15" x14ac:dyDescent="0.25">
      <c r="A296" s="2" t="str">
        <f>([3]UKBuilding_List!A296)</f>
        <v>0420</v>
      </c>
      <c r="B296" s="3" t="str">
        <f>([3]UKBuilding_List!C296)</f>
        <v>424 Euclid Avenue</v>
      </c>
    </row>
    <row r="297" spans="1:2" ht="15" x14ac:dyDescent="0.25">
      <c r="A297" s="2" t="str">
        <f>([3]UKBuilding_List!A297)</f>
        <v>0427</v>
      </c>
      <c r="B297" s="3" t="str">
        <f>([3]UKBuilding_List!C297)</f>
        <v>Bowman's Den</v>
      </c>
    </row>
    <row r="298" spans="1:2" ht="15" x14ac:dyDescent="0.25">
      <c r="A298" s="2" t="str">
        <f>([3]UKBuilding_List!A298)</f>
        <v>0432</v>
      </c>
      <c r="B298" s="3" t="str">
        <f>([3]UKBuilding_List!C298)</f>
        <v>Commonwealth House</v>
      </c>
    </row>
    <row r="299" spans="1:2" ht="15" x14ac:dyDescent="0.25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ht="15" x14ac:dyDescent="0.25">
      <c r="A300" s="2" t="str">
        <f>([3]UKBuilding_List!A300)</f>
        <v>0442</v>
      </c>
      <c r="B300" s="3" t="str">
        <f>([3]UKBuilding_List!C300)</f>
        <v>Ligon House</v>
      </c>
    </row>
    <row r="301" spans="1:2" ht="15" x14ac:dyDescent="0.25">
      <c r="A301" s="2" t="str">
        <f>([3]UKBuilding_List!A301)</f>
        <v>0446</v>
      </c>
      <c r="B301" s="3" t="str">
        <f>([3]UKBuilding_List!C301)</f>
        <v>John Cropp Softball Stadium</v>
      </c>
    </row>
    <row r="302" spans="1:2" ht="15" x14ac:dyDescent="0.25">
      <c r="A302" s="2" t="str">
        <f>([3]UKBuilding_List!A302)</f>
        <v>0447</v>
      </c>
      <c r="B302" s="3" t="str">
        <f>([3]UKBuilding_List!C302)</f>
        <v>Hitting Pavilion</v>
      </c>
    </row>
    <row r="303" spans="1:2" ht="15" x14ac:dyDescent="0.25">
      <c r="A303" s="2" t="str">
        <f>([3]UKBuilding_List!A303)</f>
        <v>0448</v>
      </c>
      <c r="B303" s="3" t="str">
        <f>([3]UKBuilding_List!C303)</f>
        <v>Football Storage Shed</v>
      </c>
    </row>
    <row r="304" spans="1:2" ht="15" x14ac:dyDescent="0.25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ht="15" x14ac:dyDescent="0.25">
      <c r="A305" s="2" t="str">
        <f>([3]UKBuilding_List!A305)</f>
        <v>0453</v>
      </c>
      <c r="B305" s="3" t="str">
        <f>([3]UKBuilding_List!C305)</f>
        <v>Shively Grounds Building</v>
      </c>
    </row>
    <row r="306" spans="1:2" ht="15" x14ac:dyDescent="0.25">
      <c r="A306" s="2" t="str">
        <f>([3]UKBuilding_List!A306)</f>
        <v>0456</v>
      </c>
      <c r="B306" s="3" t="str">
        <f>([3]UKBuilding_List!C306)</f>
        <v>W.T. Young Library</v>
      </c>
    </row>
    <row r="307" spans="1:2" ht="15" x14ac:dyDescent="0.25">
      <c r="A307" s="2" t="str">
        <f>([3]UKBuilding_List!A307)</f>
        <v>0460</v>
      </c>
      <c r="B307" s="3" t="str">
        <f>([3]UKBuilding_List!C307)</f>
        <v>149 Transcript Ave</v>
      </c>
    </row>
    <row r="308" spans="1:2" ht="15" x14ac:dyDescent="0.25">
      <c r="A308" s="2" t="str">
        <f>([3]UKBuilding_List!A308)</f>
        <v>0461</v>
      </c>
      <c r="B308" s="3" t="str">
        <f>([3]UKBuilding_List!C308)</f>
        <v>153 Transcript Ave</v>
      </c>
    </row>
    <row r="309" spans="1:2" ht="15" x14ac:dyDescent="0.25">
      <c r="A309" s="2" t="str">
        <f>([3]UKBuilding_List!A309)</f>
        <v>0462</v>
      </c>
      <c r="B309" s="3" t="str">
        <f>([3]UKBuilding_List!C309)</f>
        <v>Limestone Park I</v>
      </c>
    </row>
    <row r="310" spans="1:2" ht="15" x14ac:dyDescent="0.25">
      <c r="A310" s="2" t="str">
        <f>([3]UKBuilding_List!A310)</f>
        <v>0463</v>
      </c>
      <c r="B310" s="3" t="str">
        <f>([3]UKBuilding_List!C310)</f>
        <v>Limestone Park II</v>
      </c>
    </row>
    <row r="311" spans="1:2" ht="15" x14ac:dyDescent="0.25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ht="15" x14ac:dyDescent="0.25">
      <c r="A312" s="2" t="str">
        <f>([3]UKBuilding_List!A312)</f>
        <v>0467</v>
      </c>
      <c r="B312" s="3" t="str">
        <f>([3]UKBuilding_List!C312)</f>
        <v>220 Transcript Ave</v>
      </c>
    </row>
    <row r="313" spans="1:2" ht="15" x14ac:dyDescent="0.25">
      <c r="A313" s="2" t="str">
        <f>([3]UKBuilding_List!A313)</f>
        <v>0473</v>
      </c>
      <c r="B313" s="3" t="str">
        <f>([3]UKBuilding_List!C313)</f>
        <v>505 Oldham Ct</v>
      </c>
    </row>
    <row r="314" spans="1:2" ht="15" x14ac:dyDescent="0.25">
      <c r="A314" s="2" t="str">
        <f>([3]UKBuilding_List!A314)</f>
        <v>0481</v>
      </c>
      <c r="B314" s="3" t="str">
        <f>([3]UKBuilding_List!C314)</f>
        <v>LCC Academic Tech Building</v>
      </c>
    </row>
    <row r="315" spans="1:2" ht="15" x14ac:dyDescent="0.25">
      <c r="A315" s="2" t="str">
        <f>([3]UKBuilding_List!A315)</f>
        <v>0482</v>
      </c>
      <c r="B315" s="3" t="str">
        <f>([3]UKBuilding_List!C315)</f>
        <v>408 Linden Walk</v>
      </c>
    </row>
    <row r="316" spans="1:2" ht="15" x14ac:dyDescent="0.25">
      <c r="A316" s="2" t="str">
        <f>([3]UKBuilding_List!A316)</f>
        <v>0484</v>
      </c>
      <c r="B316" s="3" t="str">
        <f>([3]UKBuilding_List!C316)</f>
        <v>Real Properties Garage</v>
      </c>
    </row>
    <row r="317" spans="1:2" ht="15" x14ac:dyDescent="0.25">
      <c r="A317" s="2" t="str">
        <f>([3]UKBuilding_List!A317)</f>
        <v>0485</v>
      </c>
      <c r="B317" s="3" t="str">
        <f>([3]UKBuilding_List!C317)</f>
        <v>Boone Tennis Stadium</v>
      </c>
    </row>
    <row r="318" spans="1:2" ht="15" x14ac:dyDescent="0.25">
      <c r="A318" s="2" t="str">
        <f>([3]UKBuilding_List!A318)</f>
        <v>0487</v>
      </c>
      <c r="B318" s="3" t="str">
        <f>([3]UKBuilding_List!C318)</f>
        <v>518 Oldham Ct</v>
      </c>
    </row>
    <row r="319" spans="1:2" ht="15" x14ac:dyDescent="0.25">
      <c r="A319" s="2" t="str">
        <f>([3]UKBuilding_List!A319)</f>
        <v>0488</v>
      </c>
      <c r="B319" s="3" t="str">
        <f>([3]UKBuilding_List!C319)</f>
        <v>Woodland Early Learning Center</v>
      </c>
    </row>
    <row r="320" spans="1:2" ht="15" x14ac:dyDescent="0.25">
      <c r="A320" s="2" t="str">
        <f>([3]UKBuilding_List!A320)</f>
        <v>0489</v>
      </c>
      <c r="B320" s="3" t="str">
        <f>([3]UKBuilding_List!C320)</f>
        <v>1117 South Limestone</v>
      </c>
    </row>
    <row r="321" spans="1:2" ht="15" x14ac:dyDescent="0.25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ht="15" x14ac:dyDescent="0.25">
      <c r="A322" s="2" t="str">
        <f>([3]UKBuilding_List!A322)</f>
        <v>0494</v>
      </c>
      <c r="B322" s="3" t="str">
        <f>([3]UKBuilding_List!C322)</f>
        <v>Stuckert Career Center</v>
      </c>
    </row>
    <row r="323" spans="1:2" ht="15" x14ac:dyDescent="0.25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ht="15" x14ac:dyDescent="0.25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ht="15" x14ac:dyDescent="0.25">
      <c r="A325" s="2" t="str">
        <f>([3]UKBuilding_List!A325)</f>
        <v>0504</v>
      </c>
      <c r="B325" s="3" t="str">
        <f>([3]UKBuilding_List!C325)</f>
        <v>Sigma Chi Fraternity House</v>
      </c>
    </row>
    <row r="326" spans="1:2" ht="15" x14ac:dyDescent="0.25">
      <c r="A326" s="2" t="str">
        <f>([3]UKBuilding_List!A326)</f>
        <v>0505</v>
      </c>
      <c r="B326" s="3" t="str">
        <f>([3]UKBuilding_List!C326)</f>
        <v>Alpha Tau Omega Fraternity</v>
      </c>
    </row>
    <row r="327" spans="1:2" ht="15" x14ac:dyDescent="0.25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ht="15" x14ac:dyDescent="0.25">
      <c r="A328" s="2" t="str">
        <f>([3]UKBuilding_List!A328)</f>
        <v>0507</v>
      </c>
      <c r="B328" s="3" t="str">
        <f>([3]UKBuilding_List!C328)</f>
        <v>Sigma Alpha Epsilon Fraternity</v>
      </c>
    </row>
    <row r="329" spans="1:2" ht="15" x14ac:dyDescent="0.25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ht="15" x14ac:dyDescent="0.25">
      <c r="A330" s="2" t="str">
        <f>([3]UKBuilding_List!A330)</f>
        <v>0514</v>
      </c>
      <c r="B330" s="3" t="str">
        <f>([3]UKBuilding_List!C330)</f>
        <v>Central Utility Plant #4</v>
      </c>
    </row>
    <row r="331" spans="1:2" ht="15" x14ac:dyDescent="0.25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ht="15" x14ac:dyDescent="0.25">
      <c r="A332" s="2" t="str">
        <f>([3]UKBuilding_List!A332)</f>
        <v>0518</v>
      </c>
      <c r="B332" s="3" t="str">
        <f>([3]UKBuilding_List!C332)</f>
        <v>BBSRB Generator Building</v>
      </c>
    </row>
    <row r="333" spans="1:2" ht="15" x14ac:dyDescent="0.25">
      <c r="A333" s="2" t="str">
        <f>([3]UKBuilding_List!A333)</f>
        <v>0564</v>
      </c>
      <c r="B333" s="3" t="str">
        <f>([3]UKBuilding_List!C333)</f>
        <v>630 South Broadway</v>
      </c>
    </row>
    <row r="334" spans="1:2" ht="15" x14ac:dyDescent="0.25">
      <c r="A334" s="2" t="str">
        <f>([3]UKBuilding_List!A334)</f>
        <v>0565</v>
      </c>
      <c r="B334" s="3" t="str">
        <f>([3]UKBuilding_List!C334)</f>
        <v>John T. Smith Hall</v>
      </c>
    </row>
    <row r="335" spans="1:2" ht="15" x14ac:dyDescent="0.25">
      <c r="A335" s="2" t="str">
        <f>([3]UKBuilding_List!A335)</f>
        <v>0566</v>
      </c>
      <c r="B335" s="3" t="str">
        <f>([3]UKBuilding_List!C335)</f>
        <v>Dale E. Baldwin Hall</v>
      </c>
    </row>
    <row r="336" spans="1:2" ht="15" x14ac:dyDescent="0.25">
      <c r="A336" s="2" t="str">
        <f>([3]UKBuilding_List!A336)</f>
        <v>0567</v>
      </c>
      <c r="B336" s="3" t="str">
        <f>([3]UKBuilding_List!C336)</f>
        <v>Margaret Ingels Hall</v>
      </c>
    </row>
    <row r="337" spans="1:2" ht="15" x14ac:dyDescent="0.25">
      <c r="A337" s="2" t="str">
        <f>([3]UKBuilding_List!A337)</f>
        <v>0568</v>
      </c>
      <c r="B337" s="3" t="str">
        <f>([3]UKBuilding_List!C337)</f>
        <v>David P. Roselle Hall</v>
      </c>
    </row>
    <row r="338" spans="1:2" ht="15" x14ac:dyDescent="0.25">
      <c r="A338" s="2" t="str">
        <f>([3]UKBuilding_List!A338)</f>
        <v>0571</v>
      </c>
      <c r="B338" s="3" t="str">
        <f>([3]UKBuilding_List!C338)</f>
        <v>Parking Structure #6</v>
      </c>
    </row>
    <row r="339" spans="1:2" ht="15" x14ac:dyDescent="0.25">
      <c r="A339" s="2" t="str">
        <f>([3]UKBuilding_List!A339)</f>
        <v>0572</v>
      </c>
      <c r="B339" s="3" t="str">
        <f>([3]UKBuilding_List!C339)</f>
        <v>Parking Structure #7</v>
      </c>
    </row>
    <row r="340" spans="1:2" ht="15" x14ac:dyDescent="0.25">
      <c r="A340" s="2" t="str">
        <f>([3]UKBuilding_List!A340)</f>
        <v>0582</v>
      </c>
      <c r="B340" s="3" t="str">
        <f>([3]UKBuilding_List!C340)</f>
        <v>University Health Service</v>
      </c>
    </row>
    <row r="341" spans="1:2" ht="15" x14ac:dyDescent="0.25">
      <c r="A341" s="2" t="str">
        <f>([3]UKBuilding_List!A341)</f>
        <v>0585</v>
      </c>
      <c r="B341" s="3" t="str">
        <f>([3]UKBuilding_List!C341)</f>
        <v>Baseball Training Pavilion</v>
      </c>
    </row>
    <row r="342" spans="1:2" ht="15" x14ac:dyDescent="0.25">
      <c r="A342" s="2" t="str">
        <f>([3]UKBuilding_List!A342)</f>
        <v>0592</v>
      </c>
      <c r="B342" s="3" t="str">
        <f>([3]UKBuilding_List!C342)</f>
        <v>Storage Shed</v>
      </c>
    </row>
    <row r="343" spans="1:2" ht="15" x14ac:dyDescent="0.25">
      <c r="A343" s="2" t="str">
        <f>([3]UKBuilding_List!A343)</f>
        <v>0596</v>
      </c>
      <c r="B343" s="3" t="str">
        <f>([3]UKBuilding_List!C343)</f>
        <v>Bio-Pharm (BP)</v>
      </c>
    </row>
    <row r="344" spans="1:2" ht="15" x14ac:dyDescent="0.25">
      <c r="A344" s="2" t="str">
        <f>([3]UKBuilding_List!A344)</f>
        <v>0600</v>
      </c>
      <c r="B344" s="3" t="str">
        <f>([3]UKBuilding_List!C344)</f>
        <v>413 Pennsylvania Ct</v>
      </c>
    </row>
    <row r="345" spans="1:2" ht="15" x14ac:dyDescent="0.25">
      <c r="A345" s="2" t="str">
        <f>([3]UKBuilding_List!A345)</f>
        <v>0601</v>
      </c>
      <c r="B345" s="3" t="str">
        <f>([3]UKBuilding_List!C345)</f>
        <v>Parking Structure #8</v>
      </c>
    </row>
    <row r="346" spans="1:2" ht="15" x14ac:dyDescent="0.25">
      <c r="A346" s="2" t="str">
        <f>([3]UKBuilding_List!A346)</f>
        <v>0602</v>
      </c>
      <c r="B346" s="3" t="str">
        <f>([3]UKBuilding_List!C346)</f>
        <v>Pavilion A</v>
      </c>
    </row>
    <row r="347" spans="1:2" ht="15" x14ac:dyDescent="0.25">
      <c r="A347" s="2" t="str">
        <f>([3]UKBuilding_List!A347)</f>
        <v>0604</v>
      </c>
      <c r="B347" s="3" t="str">
        <f>([3]UKBuilding_List!C347)</f>
        <v>Joe Craft Center</v>
      </c>
    </row>
    <row r="348" spans="1:2" ht="15" x14ac:dyDescent="0.25">
      <c r="A348" s="2" t="str">
        <f>([3]UKBuilding_List!A348)</f>
        <v>0607</v>
      </c>
      <c r="B348" s="3" t="str">
        <f>([3]UKBuilding_List!C348)</f>
        <v>788 Press Avenue</v>
      </c>
    </row>
    <row r="349" spans="1:2" ht="15" x14ac:dyDescent="0.25">
      <c r="A349" s="2" t="str">
        <f>([3]UKBuilding_List!A349)</f>
        <v>0608</v>
      </c>
      <c r="B349" s="3" t="str">
        <f>([3]UKBuilding_List!C349)</f>
        <v>792 Press Avenue</v>
      </c>
    </row>
    <row r="350" spans="1:2" ht="15" x14ac:dyDescent="0.25">
      <c r="A350" s="2" t="str">
        <f>([3]UKBuilding_List!A350)</f>
        <v>0609</v>
      </c>
      <c r="B350" s="3" t="str">
        <f>([3]UKBuilding_List!C350)</f>
        <v>796 Press Avenue</v>
      </c>
    </row>
    <row r="351" spans="1:2" ht="15" x14ac:dyDescent="0.25">
      <c r="A351" s="2" t="str">
        <f>([3]UKBuilding_List!A351)</f>
        <v>0610</v>
      </c>
      <c r="B351" s="3" t="str">
        <f>([3]UKBuilding_List!C351)</f>
        <v>800 Press Avenue</v>
      </c>
    </row>
    <row r="352" spans="1:2" ht="15" x14ac:dyDescent="0.25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D1" sqref="D1:F5"/>
    </sheetView>
  </sheetViews>
  <sheetFormatPr defaultRowHeight="14.4" x14ac:dyDescent="0.3"/>
  <cols>
    <col min="3" max="3" width="19.6640625" customWidth="1"/>
    <col min="8" max="8" width="17.88671875" bestFit="1" customWidth="1"/>
    <col min="9" max="9" width="30.21875" bestFit="1" customWidth="1"/>
  </cols>
  <sheetData>
    <row r="1" spans="1:10" ht="43.2" x14ac:dyDescent="0.3">
      <c r="A1" s="33" t="s">
        <v>74</v>
      </c>
      <c r="B1" s="28" t="s">
        <v>78</v>
      </c>
      <c r="C1" s="11" t="s">
        <v>75</v>
      </c>
      <c r="D1" s="17" t="s">
        <v>87</v>
      </c>
      <c r="E1" s="37" t="s">
        <v>88</v>
      </c>
      <c r="F1" s="37">
        <v>137</v>
      </c>
      <c r="H1" s="7" t="str">
        <f>CONCATENATE("LX-0298-",B1,"-",LEFT(A1,2),"00",RIGHT(A1,2))</f>
        <v>LX-0298-00-M7002C</v>
      </c>
      <c r="I1" t="str">
        <f>CONCATENATE(J1,LEFT(A1,2),"00",RIGHT(A1,2))</f>
        <v>MEDICAL SCIENCE - Room M7002C</v>
      </c>
      <c r="J1" s="1" t="s">
        <v>86</v>
      </c>
    </row>
    <row r="2" spans="1:10" ht="43.2" x14ac:dyDescent="0.3">
      <c r="A2" s="38" t="s">
        <v>79</v>
      </c>
      <c r="B2" s="28" t="s">
        <v>78</v>
      </c>
      <c r="C2" s="11" t="s">
        <v>77</v>
      </c>
      <c r="D2" s="17"/>
      <c r="E2" s="34"/>
      <c r="F2" s="34"/>
      <c r="H2" s="7"/>
      <c r="I2" s="1"/>
      <c r="J2" s="1"/>
    </row>
    <row r="3" spans="1:10" ht="43.2" x14ac:dyDescent="0.3">
      <c r="A3" s="38" t="s">
        <v>76</v>
      </c>
      <c r="B3" s="28" t="s">
        <v>78</v>
      </c>
      <c r="C3" s="11" t="s">
        <v>80</v>
      </c>
      <c r="D3" s="17" t="s">
        <v>89</v>
      </c>
      <c r="E3" s="34" t="s">
        <v>90</v>
      </c>
      <c r="F3" s="34">
        <v>27</v>
      </c>
      <c r="H3" s="7" t="str">
        <f t="shared" ref="H2:H5" si="0">CONCATENATE("LX-0298-",B3,"-",LEFT(A3,2),"00",RIGHT(A3,2))</f>
        <v>LX-0298-00-M7002B</v>
      </c>
      <c r="I3" s="1" t="str">
        <f t="shared" ref="I2:I5" si="1">CONCATENATE(J3,LEFT(A3,2),"00",RIGHT(A3,2))</f>
        <v>MEDICAL SCIENCE - Room M7002B</v>
      </c>
      <c r="J3" s="1" t="s">
        <v>86</v>
      </c>
    </row>
    <row r="4" spans="1:10" ht="43.2" x14ac:dyDescent="0.3">
      <c r="A4" s="38" t="s">
        <v>83</v>
      </c>
      <c r="B4" s="28" t="s">
        <v>78</v>
      </c>
      <c r="C4" s="11" t="s">
        <v>84</v>
      </c>
      <c r="D4" s="17" t="s">
        <v>91</v>
      </c>
      <c r="E4" s="34" t="s">
        <v>92</v>
      </c>
      <c r="F4" s="34">
        <v>23</v>
      </c>
      <c r="H4" s="7" t="str">
        <f t="shared" si="0"/>
        <v>LX-0298-00-M7002D</v>
      </c>
      <c r="I4" s="1" t="str">
        <f t="shared" si="1"/>
        <v>MEDICAL SCIENCE - Room M7002D</v>
      </c>
      <c r="J4" s="1" t="s">
        <v>86</v>
      </c>
    </row>
    <row r="5" spans="1:10" ht="43.2" x14ac:dyDescent="0.3">
      <c r="A5" s="38" t="s">
        <v>82</v>
      </c>
      <c r="B5" s="28" t="s">
        <v>78</v>
      </c>
      <c r="C5" s="73" t="s">
        <v>81</v>
      </c>
      <c r="D5" s="17" t="s">
        <v>93</v>
      </c>
      <c r="E5" s="34" t="s">
        <v>94</v>
      </c>
      <c r="F5" s="34">
        <v>36</v>
      </c>
      <c r="H5" s="7" t="str">
        <f t="shared" si="0"/>
        <v>LX-0298-00-M7002E</v>
      </c>
      <c r="I5" s="1" t="str">
        <f t="shared" si="1"/>
        <v>MEDICAL SCIENCE - Room M7002E</v>
      </c>
      <c r="J5" s="1" t="s">
        <v>86</v>
      </c>
    </row>
  </sheetData>
  <conditionalFormatting sqref="D2:D5">
    <cfRule type="containsText" dxfId="1" priority="2" operator="containsText" text="Yes">
      <formula>NOT(ISERROR(SEARCH("Yes",D2)))</formula>
    </cfRule>
  </conditionalFormatting>
  <conditionalFormatting sqref="D1">
    <cfRule type="containsText" dxfId="0" priority="1" operator="containsText" text="Yes">
      <formula>NOT(ISERROR(SEARCH("Yes",D1)))</formula>
    </cfRule>
  </conditionalFormatting>
  <dataValidations count="1">
    <dataValidation type="list" allowBlank="1" showInputMessage="1" showErrorMessage="1" sqref="D1:D5">
      <formula1>YesNo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Lookup!$E$1:$E$18</xm:f>
          </x14:formula1>
          <xm:sqref>C1:C5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Sheet1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2015-03-16T13:07:02Z</dcterms:modified>
</cp:coreProperties>
</file>