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716" yWindow="-168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Changes'!$A$1:$I$30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1" i="4" l="1"/>
  <c r="E2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1" i="4" l="1"/>
  <c r="B2" i="4" l="1"/>
  <c r="M7" i="1" l="1"/>
  <c r="M8" i="1"/>
  <c r="M9" i="1"/>
  <c r="M11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6" i="1"/>
  <c r="J7" i="1"/>
  <c r="J8" i="1"/>
  <c r="J9" i="1"/>
  <c r="J11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6" i="1"/>
  <c r="H37" i="1" l="1"/>
  <c r="G37" i="1"/>
  <c r="M37" i="1" l="1"/>
  <c r="K2" i="1" s="1"/>
  <c r="J37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<sst xmlns="http://schemas.openxmlformats.org/spreadsheetml/2006/main" count="111" uniqueCount="83">
  <si>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</si>
  <si>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</si>
  <si>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</si>
  <si>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</si>
  <si>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</si>
  <si>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</si>
  <si>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</si>
  <si>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</si>
  <si>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</si>
  <si>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</si>
  <si>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</si>
  <si>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</si>
  <si>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</si>
  <si>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</si>
  <si>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</si>
  <si>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</si>
  <si>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</si>
  <si>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</si>
  <si>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</si>
  <si>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</si>
  <si>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</si>
  <si>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</si>
  <si>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</si>
  <si>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</si>
  <si>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</si>
  <si>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</si>
  <si>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</si>
  <si>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</si>
  <si>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</si>
  <si>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</si>
  <si>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</si>
  <si>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</si>
  <si>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</si>
  <si>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</si>
  <si>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</si>
  <si>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</si>
  <si>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</si>
  <si>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</si>
  <si>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</si>
  <si>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</si>
  <si>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</si>
  <si>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</si>
  <si>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</si>
  <si>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</si>
  <si>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</si>
  <si>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</si>
  <si>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</si>
  <si>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</si>
  <si>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</si>
  <si>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</si>
  <si>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</si>
  <si>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</si>
  <si>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</si>
  <si>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</si>
  <si>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</si>
  <si>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</si>
  <si>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</si>
  <si>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</si>
  <si>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</si>
  <si>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</si>
  <si>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</si>
  <si>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</si>
  <si>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</si>
  <si>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</si>
  <si>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</si>
  <si>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</si>
  <si>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</si>
  <si>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</si>
  <si>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</si>
  <si>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</si>
  <si>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</si>
  <si>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</si>
  <si>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</si>
  <si>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0293</t>
  </si>
  <si>
    <t>00</t>
  </si>
  <si>
    <t xml:space="preserve">e </t>
  </si>
  <si>
    <t>M57A</t>
  </si>
  <si>
    <t>M57B</t>
  </si>
  <si>
    <t>176</t>
  </si>
  <si>
    <t>19</t>
  </si>
  <si>
    <t>M53F</t>
  </si>
  <si>
    <t>85</t>
  </si>
  <si>
    <t>does not impact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</si>
</sst>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0" fillId="0" borderId="0" xfId="0" applyNumberFormat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0418</v>
          </cell>
          <cell r="C295" t="str">
            <v>Bus Shelter #4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3"/>
  <sheetViews>
    <sheetView tabSelected="1" zoomScale="90" zoomScaleNormal="90" workbookViewId="0">
      <selection activeCell="A16" sqref="A16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3" t="s">
        <v>73</v>
      </c>
      <c r="C1" s="73"/>
      <c r="F1" s="18" t="s">
        <v>10</v>
      </c>
      <c r="G1" s="19">
        <v>42013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4" t="str">
        <f>VLOOKUP(B1,BuildingList!A:B,2,FALSE)</f>
        <v>UK Hospital - Chandler Medical Center &amp; Hospital</v>
      </c>
      <c r="C2" s="74"/>
      <c r="F2" s="25" t="s">
        <v>12</v>
      </c>
      <c r="G2" s="26" t="s">
        <v>62</v>
      </c>
      <c r="J2" s="15">
        <f>G37-J37</f>
        <v>0</v>
      </c>
      <c r="K2" s="15">
        <f>H37-M37</f>
        <v>1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.75" thickTop="1" x14ac:dyDescent="0.25">
      <c r="A6" s="30" t="s">
        <v>80</v>
      </c>
      <c r="B6" s="30" t="s">
        <v>74</v>
      </c>
      <c r="C6" s="30" t="s">
        <v>51</v>
      </c>
      <c r="D6" s="30" t="s">
        <v>5</v>
      </c>
      <c r="E6" s="30" t="s">
        <v>81</v>
      </c>
      <c r="F6" s="35">
        <v>86</v>
      </c>
      <c r="G6" s="35" t="s">
        <v>2</v>
      </c>
      <c r="H6" s="17" t="s">
        <v>18</v>
      </c>
      <c r="J6" s="10" t="str">
        <f>IF(G6="No Change","N/A",IF(G6="New Tag Required",Lookup!F:F,IF(G6="Remove Old Tag",Lookup!F:F,IF(G6="N/A","N/A",""))))</f>
        <v>N/A</v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s="11" customFormat="1" ht="15" x14ac:dyDescent="0.25">
      <c r="A7" s="30" t="s">
        <v>76</v>
      </c>
      <c r="B7" s="30" t="s">
        <v>74</v>
      </c>
      <c r="C7" s="30" t="s">
        <v>22</v>
      </c>
      <c r="D7" s="30" t="s">
        <v>5</v>
      </c>
      <c r="E7" s="30" t="s">
        <v>78</v>
      </c>
      <c r="F7" s="35">
        <v>160</v>
      </c>
      <c r="G7" s="35" t="s">
        <v>13</v>
      </c>
      <c r="H7" s="17" t="s">
        <v>13</v>
      </c>
      <c r="J7" s="10" t="str">
        <f>IF(G7="No Change","N/A",IF(G7="New Tag Required",Lookup!F:F,IF(G7="Remove Old Tag",Lookup!F:F,IF(G7="N/A","N/A",""))))</f>
        <v>N/A</v>
      </c>
      <c r="K7" s="36"/>
      <c r="L7" s="10"/>
      <c r="M7" s="10" t="str">
        <f>IF(H7="No Change","N/A",IF(H7="New Tag Required",Lookup!F:F,IF(H7="Remove Old Sign",Lookup!F:F,IF(H7="N/A","N/A",""))))</f>
        <v>N/A</v>
      </c>
      <c r="N7" s="36"/>
      <c r="O7" s="10"/>
    </row>
    <row r="8" spans="1:16" ht="30" customHeight="1" x14ac:dyDescent="0.25">
      <c r="A8" s="30" t="s">
        <v>77</v>
      </c>
      <c r="B8" s="30" t="s">
        <v>74</v>
      </c>
      <c r="C8" s="30" t="s">
        <v>51</v>
      </c>
      <c r="D8" s="30" t="s">
        <v>5</v>
      </c>
      <c r="E8" s="30" t="s">
        <v>79</v>
      </c>
      <c r="F8" s="35">
        <v>33</v>
      </c>
      <c r="G8" s="35" t="s">
        <v>13</v>
      </c>
      <c r="H8" s="17" t="s">
        <v>13</v>
      </c>
      <c r="J8" s="10" t="str">
        <f>IF(G8="No Change","N/A",IF(G8="New Tag Required",Lookup!F:F,IF(G8="Remove Old Tag",Lookup!F:F,IF(G8="N/A","N/A",""))))</f>
        <v>N/A</v>
      </c>
      <c r="K8" s="36"/>
      <c r="L8" s="10"/>
      <c r="M8" s="10" t="str">
        <f>IF(H8="No Change","N/A",IF(H8="New Tag Required",Lookup!F:F,IF(H8="Remove Old Sign",Lookup!F:F,IF(H8="N/A","N/A",""))))</f>
        <v>N/A</v>
      </c>
      <c r="N8" s="36"/>
      <c r="O8" s="10"/>
    </row>
    <row r="9" spans="1:16" ht="15" x14ac:dyDescent="0.25">
      <c r="C9" s="72"/>
      <c r="D9" s="30"/>
      <c r="E9" s="30"/>
      <c r="F9" s="38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ht="15" x14ac:dyDescent="0.25">
      <c r="C10" s="72"/>
      <c r="D10" s="30"/>
      <c r="E10" s="30"/>
      <c r="F10" s="38"/>
      <c r="G10" s="35"/>
      <c r="J10" s="10"/>
      <c r="K10" s="36"/>
      <c r="L10" s="10"/>
      <c r="M10" s="10"/>
      <c r="N10" s="36"/>
      <c r="O10" s="10"/>
    </row>
    <row r="11" spans="1:16" ht="15" x14ac:dyDescent="0.25">
      <c r="C11" s="72"/>
      <c r="D11" s="30"/>
      <c r="E11" s="30"/>
      <c r="F11" s="35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ht="15" x14ac:dyDescent="0.25">
      <c r="C12" s="72"/>
      <c r="D12" s="30"/>
      <c r="E12" s="30"/>
      <c r="F12" s="35"/>
      <c r="G12" s="35"/>
      <c r="J12" s="10"/>
      <c r="K12" s="36"/>
      <c r="L12" s="10"/>
      <c r="M12" s="10"/>
      <c r="N12" s="36"/>
      <c r="O12" s="10"/>
    </row>
    <row r="13" spans="1:16" ht="15" x14ac:dyDescent="0.25">
      <c r="C13" s="30"/>
      <c r="D13" s="30"/>
      <c r="E13" s="30"/>
      <c r="F13" s="35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ht="15" x14ac:dyDescent="0.25">
      <c r="C14" s="30"/>
      <c r="D14" s="30"/>
      <c r="E14" s="30"/>
      <c r="F14" s="35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ht="15" x14ac:dyDescent="0.25">
      <c r="C15" s="30"/>
      <c r="D15" s="30"/>
      <c r="E15" s="30"/>
      <c r="F15" s="35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  <c r="P15" s="17" t="s">
        <v>75</v>
      </c>
    </row>
    <row r="16" spans="1:16" ht="15" x14ac:dyDescent="0.25">
      <c r="C16" s="30"/>
      <c r="D16" s="30"/>
      <c r="E16" s="30"/>
      <c r="F16" s="35"/>
      <c r="G16" s="35"/>
      <c r="J16" s="10" t="str">
        <f>IF(G16="No Change","N/A",IF(G16="New Tag Required",Lookup!F:F,IF(G16="Remove Old Tag",Lookup!F:F,IF(G16="N/A","N/A",""))))</f>
        <v/>
      </c>
      <c r="K16" s="36"/>
      <c r="L16" s="10"/>
      <c r="M16" s="10" t="str">
        <f>IF(H16="No Change","N/A",IF(H16="New Tag Required",Lookup!F:F,IF(H16="Remove Old Sign",Lookup!F:F,IF(H16="N/A","N/A",""))))</f>
        <v/>
      </c>
      <c r="N16" s="36"/>
      <c r="O16" s="10"/>
    </row>
    <row r="17" spans="1:15" ht="15" x14ac:dyDescent="0.25">
      <c r="C17" s="30"/>
      <c r="D17" s="30"/>
      <c r="E17" s="30"/>
      <c r="F17" s="35"/>
      <c r="G17" s="35"/>
      <c r="J17" s="10" t="str">
        <f>IF(G17="No Change","N/A",IF(G17="New Tag Required",Lookup!F:F,IF(G17="Remove Old Tag",Lookup!F:F,IF(G17="N/A","N/A",""))))</f>
        <v/>
      </c>
      <c r="K17" s="36"/>
      <c r="L17" s="10"/>
      <c r="M17" s="10" t="str">
        <f>IF(H17="No Change","N/A",IF(H17="New Tag Required",Lookup!F:F,IF(H17="Remove Old Sign",Lookup!F:F,IF(H17="N/A","N/A",""))))</f>
        <v/>
      </c>
      <c r="N17" s="36"/>
      <c r="O17" s="10"/>
    </row>
    <row r="18" spans="1:15" ht="15" x14ac:dyDescent="0.25">
      <c r="C18" s="30"/>
      <c r="D18" s="30"/>
      <c r="E18" s="30"/>
      <c r="F18" s="35"/>
      <c r="G18" s="35"/>
      <c r="J18" s="10" t="str">
        <f>IF(G18="No Change","N/A",IF(G18="New Tag Required",Lookup!F:F,IF(G18="Remove Old Tag",Lookup!F:F,IF(G18="N/A","N/A",""))))</f>
        <v/>
      </c>
      <c r="K18" s="40"/>
      <c r="L18" s="11"/>
      <c r="M18" s="10" t="str">
        <f>IF(H18="No Change","N/A",IF(H18="New Tag Required",Lookup!F:F,IF(H18="Remove Old Sign",Lookup!F:F,IF(H18="N/A","N/A",""))))</f>
        <v/>
      </c>
      <c r="N18" s="40"/>
      <c r="O18" s="11"/>
    </row>
    <row r="19" spans="1:15" ht="15" x14ac:dyDescent="0.25">
      <c r="C19" s="30"/>
      <c r="D19" s="30"/>
      <c r="E19" s="30"/>
      <c r="F19" s="35"/>
      <c r="G19" s="35"/>
      <c r="J19" s="10" t="str">
        <f>IF(G19="No Change","N/A",IF(G19="New Tag Required",Lookup!F:F,IF(G19="Remove Old Tag",Lookup!F:F,IF(G19="N/A","N/A",""))))</f>
        <v/>
      </c>
      <c r="K19" s="40"/>
      <c r="L19" s="11"/>
      <c r="M19" s="10" t="str">
        <f>IF(H19="No Change","N/A",IF(H19="New Tag Required",Lookup!F:F,IF(H19="Remove Old Sign",Lookup!F:F,IF(H19="N/A","N/A",""))))</f>
        <v/>
      </c>
      <c r="N19" s="40"/>
      <c r="O19" s="11"/>
    </row>
    <row r="20" spans="1:15" ht="15" x14ac:dyDescent="0.25">
      <c r="C20" s="30"/>
      <c r="D20" s="30"/>
      <c r="E20" s="30"/>
      <c r="F20" s="35"/>
      <c r="G20" s="35"/>
      <c r="J20" s="10" t="str">
        <f>IF(G20="No Change","N/A",IF(G20="New Tag Required",Lookup!F:F,IF(G20="Remove Old Tag",Lookup!F:F,IF(G20="N/A","N/A",""))))</f>
        <v/>
      </c>
      <c r="K20" s="40"/>
      <c r="L20" s="11"/>
      <c r="M20" s="10" t="str">
        <f>IF(H20="No Change","N/A",IF(H20="New Tag Required",Lookup!F:F,IF(H20="Remove Old Sign",Lookup!F:F,IF(H20="N/A","N/A",""))))</f>
        <v/>
      </c>
      <c r="N20" s="40"/>
      <c r="O20" s="11"/>
    </row>
    <row r="21" spans="1:15" ht="15" x14ac:dyDescent="0.25">
      <c r="C21" s="30"/>
      <c r="D21" s="30"/>
      <c r="E21" s="30"/>
      <c r="F21" s="35"/>
      <c r="G21" s="35"/>
      <c r="J21" s="10" t="str">
        <f>IF(G21="No Change","N/A",IF(G21="New Tag Required",Lookup!F:F,IF(G21="Remove Old Tag",Lookup!F:F,IF(G21="N/A","N/A",""))))</f>
        <v/>
      </c>
      <c r="K21" s="40"/>
      <c r="L21" s="11"/>
      <c r="M21" s="10" t="str">
        <f>IF(H21="No Change","N/A",IF(H21="New Tag Required",Lookup!F:F,IF(H21="Remove Old Sign",Lookup!F:F,IF(H21="N/A","N/A",""))))</f>
        <v/>
      </c>
      <c r="N21" s="40"/>
      <c r="O21" s="11"/>
    </row>
    <row r="22" spans="1:15" ht="15" x14ac:dyDescent="0.25">
      <c r="C22" s="30"/>
      <c r="D22" s="30"/>
      <c r="E22" s="30"/>
      <c r="F22" s="35"/>
      <c r="G22" s="35"/>
      <c r="J22" s="10" t="str">
        <f>IF(G22="No Change","N/A",IF(G22="New Tag Required",Lookup!F:F,IF(G22="Remove Old Tag",Lookup!F:F,IF(G22="N/A","N/A",""))))</f>
        <v/>
      </c>
      <c r="K22" s="40"/>
      <c r="L22" s="11"/>
      <c r="M22" s="10" t="str">
        <f>IF(H22="No Change","N/A",IF(H22="New Tag Required",Lookup!F:F,IF(H22="Remove Old Sign",Lookup!F:F,IF(H22="N/A","N/A",""))))</f>
        <v/>
      </c>
      <c r="N22" s="40"/>
      <c r="O22" s="11"/>
    </row>
    <row r="23" spans="1:15" ht="15" x14ac:dyDescent="0.25">
      <c r="C23" s="30"/>
      <c r="D23" s="30"/>
      <c r="E23" s="30"/>
      <c r="F23" s="41"/>
      <c r="G23" s="35"/>
      <c r="J23" s="10" t="str">
        <f>IF(G23="No Change","N/A",IF(G23="New Tag Required",Lookup!F:F,IF(G23="Remove Old Tag",Lookup!F:F,IF(G23="N/A","N/A",""))))</f>
        <v/>
      </c>
      <c r="K23" s="40"/>
      <c r="L23" s="11"/>
      <c r="M23" s="10" t="str">
        <f>IF(H23="No Change","N/A",IF(H23="New Tag Required",Lookup!F:F,IF(H23="Remove Old Sign",Lookup!F:F,IF(H23="N/A","N/A",""))))</f>
        <v/>
      </c>
      <c r="N23" s="40"/>
      <c r="O23" s="11"/>
    </row>
    <row r="24" spans="1:15" ht="15" x14ac:dyDescent="0.25">
      <c r="C24" s="30"/>
      <c r="D24" s="30"/>
      <c r="E24" s="30"/>
      <c r="F24" s="35"/>
      <c r="G24" s="35"/>
      <c r="J24" s="10" t="str">
        <f>IF(G24="No Change","N/A",IF(G24="New Tag Required",Lookup!F:F,IF(G24="Remove Old Tag",Lookup!F:F,IF(G24="N/A","N/A",""))))</f>
        <v/>
      </c>
      <c r="K24" s="40"/>
      <c r="L24" s="11"/>
      <c r="M24" s="10" t="str">
        <f>IF(H24="No Change","N/A",IF(H24="New Tag Required",Lookup!F:F,IF(H24="Remove Old Sign",Lookup!F:F,IF(H24="N/A","N/A",""))))</f>
        <v/>
      </c>
      <c r="N24" s="40"/>
      <c r="O24" s="11"/>
    </row>
    <row r="25" spans="1:15" ht="15" x14ac:dyDescent="0.25">
      <c r="C25" s="30"/>
      <c r="D25" s="30"/>
      <c r="E25" s="30"/>
      <c r="F25" s="35"/>
      <c r="G25" s="35"/>
      <c r="J25" s="10" t="str">
        <f>IF(G25="No Change","N/A",IF(G25="New Tag Required",Lookup!F:F,IF(G25="Remove Old Tag",Lookup!F:F,IF(G25="N/A","N/A",""))))</f>
        <v/>
      </c>
      <c r="K25" s="42"/>
      <c r="M25" s="10" t="str">
        <f>IF(H25="No Change","N/A",IF(H25="New Tag Required",Lookup!F:F,IF(H25="Remove Old Sign",Lookup!F:F,IF(H25="N/A","N/A",""))))</f>
        <v/>
      </c>
      <c r="N25" s="40"/>
      <c r="O25" s="11"/>
    </row>
    <row r="26" spans="1:15" ht="15" x14ac:dyDescent="0.25">
      <c r="C26" s="30"/>
      <c r="D26" s="30"/>
      <c r="E26" s="30"/>
      <c r="F26" s="35"/>
      <c r="G26" s="35"/>
      <c r="J26" s="10" t="str">
        <f>IF(G26="No Change","N/A",IF(G26="New Tag Required",Lookup!F:F,IF(G26="Remove Old Tag",Lookup!F:F,IF(G26="N/A","N/A",""))))</f>
        <v/>
      </c>
      <c r="K26" s="42"/>
      <c r="M26" s="10" t="str">
        <f>IF(H26="No Change","N/A",IF(H26="New Tag Required",Lookup!F:F,IF(H26="Remove Old Sign",Lookup!F:F,IF(H26="N/A","N/A",""))))</f>
        <v/>
      </c>
      <c r="N26" s="40"/>
      <c r="O26" s="11"/>
    </row>
    <row r="27" spans="1:15" ht="15" x14ac:dyDescent="0.25">
      <c r="C27" s="30"/>
      <c r="D27" s="30"/>
      <c r="E27" s="30"/>
      <c r="F27" s="35"/>
      <c r="G27" s="35"/>
      <c r="J27" s="10" t="str">
        <f>IF(G27="No Change","N/A",IF(G27="New Tag Required",Lookup!F:F,IF(G27="Remove Old Tag",Lookup!F:F,IF(G27="N/A","N/A",""))))</f>
        <v/>
      </c>
      <c r="K27" s="42"/>
      <c r="M27" s="10" t="str">
        <f>IF(H27="No Change","N/A",IF(H27="New Tag Required",Lookup!F:F,IF(H27="Remove Old Sign",Lookup!F:F,IF(H27="N/A","N/A",""))))</f>
        <v/>
      </c>
      <c r="N27" s="42"/>
    </row>
    <row r="28" spans="1:15" ht="15" x14ac:dyDescent="0.25">
      <c r="A28" s="39"/>
      <c r="C28" s="11"/>
      <c r="E28" s="35"/>
      <c r="F28" s="35"/>
      <c r="G28" s="35"/>
      <c r="J28" s="10" t="str">
        <f>IF(G28="No Change","N/A",IF(G28="New Tag Required",Lookup!F:F,IF(G28="Remove Old Tag",Lookup!F:F,IF(G28="N/A","N/A",""))))</f>
        <v/>
      </c>
      <c r="K28" s="42"/>
      <c r="M28" s="10" t="str">
        <f>IF(H28="No Change","N/A",IF(H28="New Tag Required",Lookup!F:F,IF(H28="Remove Old Sign",Lookup!F:F,IF(H28="N/A","N/A",""))))</f>
        <v/>
      </c>
      <c r="N28" s="42"/>
    </row>
    <row r="29" spans="1:15" ht="15" x14ac:dyDescent="0.25">
      <c r="A29" s="37"/>
      <c r="C29" s="11"/>
      <c r="E29" s="35"/>
      <c r="F29" s="35"/>
      <c r="G29" s="35"/>
      <c r="J29" s="10" t="str">
        <f>IF(G29="No Change","N/A",IF(G29="New Tag Required",Lookup!F:F,IF(G29="Remove Old Tag",Lookup!F:F,IF(G29="N/A","N/A",""))))</f>
        <v/>
      </c>
      <c r="K29" s="42"/>
      <c r="M29" s="10" t="str">
        <f>IF(H29="No Change","N/A",IF(H29="New Tag Required",Lookup!F:F,IF(H29="Remove Old Sign",Lookup!F:F,IF(H29="N/A","N/A",""))))</f>
        <v/>
      </c>
      <c r="N29" s="42"/>
    </row>
    <row r="30" spans="1:15" ht="15" x14ac:dyDescent="0.25">
      <c r="A30" s="37"/>
      <c r="C30" s="11"/>
      <c r="E30" s="35"/>
      <c r="F30" s="35"/>
      <c r="G30" s="35"/>
      <c r="J30" s="10" t="str">
        <f>IF(G30="No Change","N/A",IF(G30="New Tag Required",Lookup!F:F,IF(G30="Remove Old Tag",Lookup!F:F,IF(G30="N/A","N/A",""))))</f>
        <v/>
      </c>
      <c r="K30" s="42"/>
      <c r="M30" s="10" t="str">
        <f>IF(H30="No Change","N/A",IF(H30="New Tag Required",Lookup!F:F,IF(H30="Remove Old Sign",Lookup!F:F,IF(H30="N/A","N/A",""))))</f>
        <v/>
      </c>
      <c r="N30" s="42"/>
    </row>
    <row r="31" spans="1:15" ht="15" x14ac:dyDescent="0.25">
      <c r="A31" s="37"/>
      <c r="C31" s="11"/>
      <c r="E31" s="35"/>
      <c r="F31" s="35"/>
      <c r="G31" s="35"/>
      <c r="J31" s="10" t="str">
        <f>IF(G31="No Change","N/A",IF(G31="New Tag Required",Lookup!F:F,IF(G31="Remove Old Tag",Lookup!F:F,IF(G31="N/A","N/A",""))))</f>
        <v/>
      </c>
      <c r="K31" s="42"/>
      <c r="M31" s="10" t="str">
        <f>IF(H31="No Change","N/A",IF(H31="New Tag Required",Lookup!F:F,IF(H31="Remove Old Sign",Lookup!F:F,IF(H31="N/A","N/A",""))))</f>
        <v/>
      </c>
      <c r="N31" s="42"/>
    </row>
    <row r="32" spans="1:15" ht="15" x14ac:dyDescent="0.25">
      <c r="A32" s="37"/>
      <c r="C32" s="11"/>
      <c r="E32" s="35"/>
      <c r="F32" s="35"/>
      <c r="G32" s="35"/>
      <c r="J32" s="10" t="str">
        <f>IF(G32="No Change","N/A",IF(G32="New Tag Required",Lookup!F:F,IF(G32="Remove Old Tag",Lookup!F:F,IF(G32="N/A","N/A",""))))</f>
        <v/>
      </c>
      <c r="K32" s="42"/>
      <c r="M32" s="10" t="str">
        <f>IF(H32="No Change","N/A",IF(H32="New Tag Required",Lookup!F:F,IF(H32="Remove Old Sign",Lookup!F:F,IF(H32="N/A","N/A",""))))</f>
        <v/>
      </c>
      <c r="N32" s="42"/>
    </row>
    <row r="33" spans="1:14" ht="15" x14ac:dyDescent="0.25">
      <c r="A33" s="37"/>
      <c r="C33" s="11"/>
      <c r="E33" s="35"/>
      <c r="F33" s="35"/>
      <c r="G33" s="35"/>
      <c r="J33" s="10" t="str">
        <f>IF(G33="No Change","N/A",IF(G33="New Tag Required",Lookup!F:F,IF(G33="Remove Old Tag",Lookup!F:F,IF(G33="N/A","N/A",""))))</f>
        <v/>
      </c>
      <c r="K33" s="42"/>
      <c r="M33" s="10" t="str">
        <f>IF(H33="No Change","N/A",IF(H33="New Tag Required",Lookup!F:F,IF(H33="Remove Old Sign",Lookup!F:F,IF(H33="N/A","N/A",""))))</f>
        <v/>
      </c>
      <c r="N33" s="42"/>
    </row>
    <row r="34" spans="1:14" ht="15" x14ac:dyDescent="0.25">
      <c r="A34" s="37"/>
      <c r="C34" s="11"/>
      <c r="E34" s="35"/>
      <c r="F34" s="35"/>
      <c r="G34" s="35"/>
      <c r="J34" s="10" t="str">
        <f>IF(G34="No Change","N/A",IF(G34="New Tag Required",Lookup!F:F,IF(G34="Remove Old Tag",Lookup!F:F,IF(G34="N/A","N/A",""))))</f>
        <v/>
      </c>
      <c r="K34" s="42"/>
      <c r="M34" s="10" t="str">
        <f>IF(H34="No Change","N/A",IF(H34="New Tag Required",Lookup!F:F,IF(H34="Remove Old Sign",Lookup!F:F,IF(H34="N/A","N/A",""))))</f>
        <v/>
      </c>
      <c r="N34" s="42"/>
    </row>
    <row r="35" spans="1:14" ht="15.75" thickBot="1" x14ac:dyDescent="0.3">
      <c r="A35" s="37"/>
      <c r="C35" s="11"/>
      <c r="E35" s="35"/>
      <c r="F35" s="35"/>
      <c r="G35" s="35"/>
      <c r="K35" s="42"/>
      <c r="N35" s="42"/>
    </row>
    <row r="36" spans="1:14" ht="45" x14ac:dyDescent="0.25">
      <c r="A36" s="37"/>
      <c r="C36" s="11"/>
      <c r="E36" s="35"/>
      <c r="F36" s="35"/>
      <c r="G36" s="43" t="s">
        <v>47</v>
      </c>
      <c r="H36" s="44" t="s">
        <v>48</v>
      </c>
      <c r="J36" s="45" t="s">
        <v>42</v>
      </c>
      <c r="K36" s="10"/>
      <c r="L36" s="10"/>
      <c r="M36" s="45" t="s">
        <v>43</v>
      </c>
    </row>
    <row r="37" spans="1:14" ht="15" thickBot="1" x14ac:dyDescent="0.35">
      <c r="A37" s="37"/>
      <c r="C37" s="11"/>
      <c r="E37" s="35"/>
      <c r="F37" s="35"/>
      <c r="G37" s="14">
        <f>COUNTIF(G6:G36,"New Tag Required")</f>
        <v>0</v>
      </c>
      <c r="H37" s="13">
        <f>COUNTIF(H6:H36,"New Sign Required")</f>
        <v>1</v>
      </c>
      <c r="J37" s="12">
        <f>COUNTIF(J6:J36,"Installed")</f>
        <v>0</v>
      </c>
      <c r="K37" s="10"/>
      <c r="L37" s="10"/>
      <c r="M37" s="12">
        <f>COUNTIF(M6:M36,"Installed")</f>
        <v>0</v>
      </c>
    </row>
    <row r="38" spans="1:14" x14ac:dyDescent="0.3">
      <c r="A38" s="37"/>
      <c r="C38" s="11"/>
      <c r="E38" s="35"/>
      <c r="F38" s="35"/>
      <c r="G38" s="35"/>
    </row>
    <row r="39" spans="1:14" x14ac:dyDescent="0.3">
      <c r="A39" s="37"/>
      <c r="C39" s="11"/>
      <c r="E39" s="35"/>
      <c r="F39" s="35"/>
      <c r="G39" s="35"/>
    </row>
    <row r="40" spans="1:14" x14ac:dyDescent="0.3">
      <c r="A40" s="37"/>
      <c r="C40" s="11"/>
      <c r="E40" s="35"/>
      <c r="F40" s="35"/>
      <c r="G40" s="35"/>
    </row>
    <row r="41" spans="1:14" x14ac:dyDescent="0.3">
      <c r="A41" s="37"/>
      <c r="C41" s="11"/>
      <c r="E41" s="35"/>
      <c r="F41" s="35"/>
      <c r="G41" s="35"/>
    </row>
    <row r="42" spans="1:14" x14ac:dyDescent="0.3">
      <c r="A42" s="37"/>
      <c r="C42" s="11"/>
      <c r="E42" s="35"/>
      <c r="F42" s="35"/>
      <c r="G42" s="35"/>
    </row>
    <row r="43" spans="1:14" x14ac:dyDescent="0.3">
      <c r="A43" s="37"/>
      <c r="C43" s="11"/>
      <c r="E43" s="35"/>
      <c r="F43" s="35"/>
      <c r="G43" s="35"/>
    </row>
    <row r="44" spans="1:14" x14ac:dyDescent="0.3">
      <c r="A44" s="37"/>
      <c r="C44" s="11"/>
      <c r="E44" s="35"/>
      <c r="F44" s="35"/>
      <c r="G44" s="35"/>
    </row>
    <row r="45" spans="1:14" x14ac:dyDescent="0.3">
      <c r="A45" s="46"/>
      <c r="C45" s="11"/>
      <c r="E45" s="35"/>
      <c r="F45" s="47"/>
      <c r="G45" s="35"/>
    </row>
    <row r="46" spans="1:14" x14ac:dyDescent="0.3">
      <c r="A46" s="46"/>
      <c r="C46" s="11"/>
      <c r="E46" s="35"/>
      <c r="F46" s="47"/>
      <c r="G46" s="35"/>
    </row>
    <row r="47" spans="1:14" x14ac:dyDescent="0.3">
      <c r="A47" s="46"/>
      <c r="C47" s="11"/>
      <c r="E47" s="35"/>
      <c r="F47" s="48"/>
      <c r="G47" s="35"/>
    </row>
    <row r="48" spans="1:14" x14ac:dyDescent="0.3">
      <c r="A48" s="37"/>
      <c r="C48" s="11"/>
      <c r="E48" s="35"/>
      <c r="F48" s="47"/>
      <c r="G48" s="35"/>
    </row>
    <row r="49" spans="1:7" x14ac:dyDescent="0.3">
      <c r="A49" s="37"/>
      <c r="C49" s="11"/>
      <c r="E49" s="35"/>
      <c r="F49" s="47"/>
      <c r="G49" s="35"/>
    </row>
    <row r="50" spans="1:7" x14ac:dyDescent="0.3">
      <c r="A50" s="49"/>
      <c r="C50" s="11"/>
      <c r="E50" s="35"/>
      <c r="F50" s="35"/>
      <c r="G50" s="35"/>
    </row>
    <row r="51" spans="1:7" x14ac:dyDescent="0.3">
      <c r="A51" s="49"/>
      <c r="C51" s="11"/>
      <c r="E51" s="35"/>
      <c r="F51" s="35"/>
      <c r="G51" s="35"/>
    </row>
    <row r="52" spans="1:7" x14ac:dyDescent="0.3">
      <c r="A52" s="49"/>
      <c r="C52" s="11"/>
      <c r="E52" s="35"/>
      <c r="F52" s="35"/>
      <c r="G52" s="35"/>
    </row>
    <row r="53" spans="1:7" x14ac:dyDescent="0.3">
      <c r="A53" s="49"/>
      <c r="C53" s="11"/>
      <c r="E53" s="35"/>
      <c r="F53" s="35"/>
      <c r="G53" s="35"/>
    </row>
    <row r="54" spans="1:7" x14ac:dyDescent="0.3">
      <c r="A54" s="50"/>
      <c r="C54" s="11"/>
      <c r="E54" s="35"/>
      <c r="F54" s="41"/>
      <c r="G54" s="35"/>
    </row>
    <row r="55" spans="1:7" x14ac:dyDescent="0.3">
      <c r="A55" s="49"/>
      <c r="C55" s="11"/>
      <c r="E55" s="35"/>
      <c r="F55" s="35"/>
      <c r="G55" s="35"/>
    </row>
    <row r="56" spans="1:7" x14ac:dyDescent="0.3">
      <c r="A56" s="49"/>
      <c r="C56" s="11"/>
      <c r="E56" s="35"/>
      <c r="F56" s="35"/>
      <c r="G56" s="35"/>
    </row>
    <row r="57" spans="1:7" x14ac:dyDescent="0.3">
      <c r="A57" s="37"/>
      <c r="C57" s="11"/>
      <c r="E57" s="35"/>
      <c r="F57" s="35"/>
      <c r="G57" s="35"/>
    </row>
    <row r="58" spans="1:7" x14ac:dyDescent="0.3">
      <c r="A58" s="37"/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85" spans="3:3" x14ac:dyDescent="0.3">
      <c r="C85" s="11"/>
    </row>
    <row r="86" spans="3:3" x14ac:dyDescent="0.3">
      <c r="C86" s="11"/>
    </row>
    <row r="203" spans="3:3" x14ac:dyDescent="0.3">
      <c r="C203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2:G56">
    <cfRule type="containsText" dxfId="53" priority="130" operator="containsText" text="New Tag Required">
      <formula>NOT(ISERROR(SEARCH("New Tag Required",G42)))</formula>
    </cfRule>
  </conditionalFormatting>
  <conditionalFormatting sqref="D42:D102 D8">
    <cfRule type="containsText" dxfId="52" priority="129" operator="containsText" text="Yes">
      <formula>NOT(ISERROR(SEARCH("Yes",D8)))</formula>
    </cfRule>
  </conditionalFormatting>
  <conditionalFormatting sqref="H42:H102 H203:H424">
    <cfRule type="containsText" dxfId="51" priority="117" operator="containsText" text="New Sign Required">
      <formula>NOT(ISERROR(SEARCH("New Sign Required",H42)))</formula>
    </cfRule>
  </conditionalFormatting>
  <conditionalFormatting sqref="G42:G102">
    <cfRule type="containsText" dxfId="50" priority="116" operator="containsText" text="Action Required">
      <formula>NOT(ISERROR(SEARCH("Action Required",G42)))</formula>
    </cfRule>
  </conditionalFormatting>
  <conditionalFormatting sqref="H42:H102">
    <cfRule type="containsText" dxfId="49" priority="115" operator="containsText" text="Action Required">
      <formula>NOT(ISERROR(SEARCH("Action Required",H42)))</formula>
    </cfRule>
  </conditionalFormatting>
  <conditionalFormatting sqref="G38:G41 G11:G35">
    <cfRule type="containsText" dxfId="48" priority="57" operator="containsText" text="New Tag Required">
      <formula>NOT(ISERROR(SEARCH("New Tag Required",G11)))</formula>
    </cfRule>
  </conditionalFormatting>
  <conditionalFormatting sqref="D11:D41">
    <cfRule type="containsText" dxfId="47" priority="56" operator="containsText" text="Yes">
      <formula>NOT(ISERROR(SEARCH("Yes",D11)))</formula>
    </cfRule>
  </conditionalFormatting>
  <conditionalFormatting sqref="H38:H41 H8:H35">
    <cfRule type="containsText" dxfId="46" priority="55" operator="containsText" text="New Sign Required">
      <formula>NOT(ISERROR(SEARCH("New Sign Required",H8)))</formula>
    </cfRule>
  </conditionalFormatting>
  <conditionalFormatting sqref="G38:G41 G11:G35">
    <cfRule type="containsText" dxfId="45" priority="54" operator="containsText" text="Action Required">
      <formula>NOT(ISERROR(SEARCH("Action Required",G11)))</formula>
    </cfRule>
  </conditionalFormatting>
  <conditionalFormatting sqref="H38:H41 H8:H35">
    <cfRule type="containsText" dxfId="44" priority="53" operator="containsText" text="Action Required">
      <formula>NOT(ISERROR(SEARCH("Action Required",H8)))</formula>
    </cfRule>
  </conditionalFormatting>
  <conditionalFormatting sqref="D103:D202">
    <cfRule type="containsText" dxfId="43" priority="49" operator="containsText" text="Yes">
      <formula>NOT(ISERROR(SEARCH("Yes",D103)))</formula>
    </cfRule>
  </conditionalFormatting>
  <conditionalFormatting sqref="H103:H202">
    <cfRule type="containsText" dxfId="42" priority="48" operator="containsText" text="New Sign Required">
      <formula>NOT(ISERROR(SEARCH("New Sign Required",H103)))</formula>
    </cfRule>
  </conditionalFormatting>
  <conditionalFormatting sqref="G103:G202">
    <cfRule type="containsText" dxfId="41" priority="47" operator="containsText" text="Action Required">
      <formula>NOT(ISERROR(SEARCH("Action Required",G103)))</formula>
    </cfRule>
  </conditionalFormatting>
  <conditionalFormatting sqref="H103:H202">
    <cfRule type="containsText" dxfId="40" priority="46" operator="containsText" text="Action Required">
      <formula>NOT(ISERROR(SEARCH("Action Required",H103)))</formula>
    </cfRule>
  </conditionalFormatting>
  <conditionalFormatting sqref="D9:D10">
    <cfRule type="containsText" dxfId="39" priority="43" operator="containsText" text="Yes">
      <formula>NOT(ISERROR(SEARCH("Yes",D9)))</formula>
    </cfRule>
  </conditionalFormatting>
  <conditionalFormatting sqref="G8:G12">
    <cfRule type="containsText" dxfId="38" priority="27" operator="containsText" text="New Tag Required">
      <formula>NOT(ISERROR(SEARCH("New Tag Required",G8)))</formula>
    </cfRule>
  </conditionalFormatting>
  <conditionalFormatting sqref="H8">
    <cfRule type="containsText" dxfId="37" priority="26" operator="containsText" text="New Sign Required">
      <formula>NOT(ISERROR(SEARCH("New Sign Required",H8)))</formula>
    </cfRule>
  </conditionalFormatting>
  <conditionalFormatting sqref="G8:G12">
    <cfRule type="containsText" dxfId="36" priority="25" operator="containsText" text="Action Required">
      <formula>NOT(ISERROR(SEARCH("Action Required",G8)))</formula>
    </cfRule>
  </conditionalFormatting>
  <conditionalFormatting sqref="H8">
    <cfRule type="containsText" dxfId="35" priority="24" operator="containsText" text="Action Required">
      <formula>NOT(ISERROR(SEARCH("Action Required",H8)))</formula>
    </cfRule>
  </conditionalFormatting>
  <conditionalFormatting sqref="J2:N2">
    <cfRule type="cellIs" dxfId="34" priority="23" operator="notEqual">
      <formula>0</formula>
    </cfRule>
  </conditionalFormatting>
  <conditionalFormatting sqref="J6:J34">
    <cfRule type="cellIs" dxfId="33" priority="22" operator="equal">
      <formula>0</formula>
    </cfRule>
  </conditionalFormatting>
  <conditionalFormatting sqref="M6:M34">
    <cfRule type="cellIs" dxfId="32" priority="21" operator="equal">
      <formula>0</formula>
    </cfRule>
  </conditionalFormatting>
  <conditionalFormatting sqref="J6:J34 M6:M34">
    <cfRule type="cellIs" dxfId="31" priority="18" operator="equal">
      <formula>"In Progress"</formula>
    </cfRule>
    <cfRule type="cellIs" dxfId="30" priority="19" operator="equal">
      <formula>"Log Issues"</formula>
    </cfRule>
    <cfRule type="cellIs" dxfId="29" priority="20" operator="equal">
      <formula>"N/A"</formula>
    </cfRule>
  </conditionalFormatting>
  <conditionalFormatting sqref="K6:L17">
    <cfRule type="expression" dxfId="28" priority="17">
      <formula>$J6="Log Issues"</formula>
    </cfRule>
  </conditionalFormatting>
  <conditionalFormatting sqref="N6:N17">
    <cfRule type="expression" dxfId="27" priority="16">
      <formula>$M6="Log Issues"</formula>
    </cfRule>
  </conditionalFormatting>
  <conditionalFormatting sqref="G9:G10">
    <cfRule type="containsText" dxfId="26" priority="15" operator="containsText" text="New Tag Required">
      <formula>NOT(ISERROR(SEARCH("New Tag Required",G9)))</formula>
    </cfRule>
  </conditionalFormatting>
  <conditionalFormatting sqref="H9:H10">
    <cfRule type="containsText" dxfId="25" priority="14" operator="containsText" text="New Sign Required">
      <formula>NOT(ISERROR(SEARCH("New Sign Required",H9)))</formula>
    </cfRule>
  </conditionalFormatting>
  <conditionalFormatting sqref="G9:G10">
    <cfRule type="containsText" dxfId="24" priority="13" operator="containsText" text="Action Required">
      <formula>NOT(ISERROR(SEARCH("Action Required",G9)))</formula>
    </cfRule>
  </conditionalFormatting>
  <conditionalFormatting sqref="H9:H10">
    <cfRule type="containsText" dxfId="23" priority="12" operator="containsText" text="Action Required">
      <formula>NOT(ISERROR(SEARCH("Action Required",H9)))</formula>
    </cfRule>
  </conditionalFormatting>
  <conditionalFormatting sqref="H1:H5 H8:H1048576">
    <cfRule type="containsText" dxfId="22" priority="10" operator="containsText" text="Remove Old Sign">
      <formula>NOT(ISERROR(SEARCH("Remove Old Sign",H1)))</formula>
    </cfRule>
    <cfRule type="containsText" dxfId="21" priority="11" operator="containsText" text="Move Sign to New Location">
      <formula>NOT(ISERROR(SEARCH("Move Sign to New Location",H1)))</formula>
    </cfRule>
  </conditionalFormatting>
  <conditionalFormatting sqref="G1:G5 G8:G1048576">
    <cfRule type="containsText" dxfId="20" priority="9" operator="containsText" text="Remove Old Tag">
      <formula>NOT(ISERROR(SEARCH("Remove Old Tag",G1)))</formula>
    </cfRule>
  </conditionalFormatting>
  <conditionalFormatting sqref="G6:G8">
    <cfRule type="containsText" dxfId="19" priority="8" operator="containsText" text="New Tag Required">
      <formula>NOT(ISERROR(SEARCH("New Tag Required",G6)))</formula>
    </cfRule>
  </conditionalFormatting>
  <conditionalFormatting sqref="D6:D8">
    <cfRule type="containsText" dxfId="18" priority="7" operator="containsText" text="Yes">
      <formula>NOT(ISERROR(SEARCH("Yes",D6)))</formula>
    </cfRule>
  </conditionalFormatting>
  <conditionalFormatting sqref="H6:H8">
    <cfRule type="containsText" dxfId="17" priority="6" operator="containsText" text="New Sign Required">
      <formula>NOT(ISERROR(SEARCH("New Sign Required",H6)))</formula>
    </cfRule>
  </conditionalFormatting>
  <conditionalFormatting sqref="G6:G8">
    <cfRule type="containsText" dxfId="16" priority="5" operator="containsText" text="Action Required">
      <formula>NOT(ISERROR(SEARCH("Action Required",G6)))</formula>
    </cfRule>
  </conditionalFormatting>
  <conditionalFormatting sqref="H6:H8">
    <cfRule type="containsText" dxfId="15" priority="4" operator="containsText" text="Action Required">
      <formula>NOT(ISERROR(SEARCH("Action Required",H6)))</formula>
    </cfRule>
  </conditionalFormatting>
  <conditionalFormatting sqref="H6:H8">
    <cfRule type="containsText" dxfId="14" priority="2" operator="containsText" text="Remove Old Sign">
      <formula>NOT(ISERROR(SEARCH("Remove Old Sign",H6)))</formula>
    </cfRule>
    <cfRule type="containsText" dxfId="13" priority="3" operator="containsText" text="Move Sign to New Location">
      <formula>NOT(ISERROR(SEARCH("Move Sign to New Location",H6)))</formula>
    </cfRule>
  </conditionalFormatting>
  <conditionalFormatting sqref="G6:G8">
    <cfRule type="containsText" dxfId="12" priority="1" operator="containsText" text="Remove Old Tag">
      <formula>NOT(ISERROR(SEARCH("Remove Old Tag",G6)))</formula>
    </cfRule>
  </conditionalFormatting>
  <dataValidations count="2">
    <dataValidation type="list" allowBlank="1" showInputMessage="1" showErrorMessage="1" sqref="D6:D77">
      <formula1>YesNo</formula1>
    </dataValidation>
    <dataValidation type="list" allowBlank="1" showInputMessage="1" showErrorMessage="1" sqref="H203:H407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H38:H202 H35</xm:sqref>
        </x14:dataValidation>
        <x14:dataValidation type="list" allowBlank="1" showInputMessage="1" showErrorMessage="1">
          <x14:formula1>
            <xm:f>Lookup!$A$1:$A$4</xm:f>
          </x14:formula1>
          <xm:sqref>G38:G202 G35</xm:sqref>
        </x14:dataValidation>
        <x14:dataValidation type="list" allowBlank="1" showInputMessage="1" showErrorMessage="1">
          <x14:formula1>
            <xm:f>[2]Lookup!#REF!</xm:f>
          </x14:formula1>
          <xm:sqref>O6:O17</xm:sqref>
        </x14:dataValidation>
        <x14:dataValidation type="list" allowBlank="1" showInputMessage="1">
          <x14:formula1>
            <xm:f>Lookup!$E$1:$E$18</xm:f>
          </x14:formula1>
          <xm:sqref>C6:C202</xm:sqref>
        </x14:dataValidation>
        <x14:dataValidation type="list" allowBlank="1" showInputMessage="1" showErrorMessage="1">
          <x14:formula1>
            <xm:f>Lookup!$A$1:$A$8</xm:f>
          </x14:formula1>
          <xm:sqref>G6:G34</xm:sqref>
        </x14:dataValidation>
        <x14:dataValidation type="list" allowBlank="1" showInputMessage="1" showErrorMessage="1">
          <x14:formula1>
            <xm:f>Lookup!$D$1:$D$10</xm:f>
          </x14:formula1>
          <xm:sqref>H6:H34</xm:sqref>
        </x14:dataValidation>
        <x14:dataValidation type="list" allowBlank="1" showInputMessage="1" showErrorMessage="1">
          <x14:formula1>
            <xm:f>Lookup!$F$1:$F$7</xm:f>
          </x14:formula1>
          <xm:sqref>J6:J34</xm:sqref>
        </x14:dataValidation>
        <x14:dataValidation type="list" allowBlank="1" showInputMessage="1" showErrorMessage="1">
          <x14:formula1>
            <xm:f>Lookup!$F$1:$F$8</xm:f>
          </x14:formula1>
          <xm:sqref>M6:M34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6" sqref="A6"/>
    </sheetView>
  </sheetViews>
  <sheetFormatPr defaultColWidth="9.109375" defaultRowHeight="14.4" x14ac:dyDescent="0.3"/>
  <cols>
    <col min="1" max="1" width="22.44140625" style="64" bestFit="1" customWidth="1"/>
    <col min="2" max="2" width="37.6640625" style="64" customWidth="1"/>
    <col min="3" max="3" width="24" style="57" customWidth="1"/>
    <col min="4" max="4" width="14.33203125" style="57" bestFit="1" customWidth="1"/>
    <col min="5" max="5" width="13.6640625" style="57" customWidth="1"/>
    <col min="6" max="6" width="13.33203125" style="57" bestFit="1" customWidth="1"/>
    <col min="7" max="8" width="18.5546875" style="57" customWidth="1"/>
    <col min="9" max="10" width="26.88671875" style="58" customWidth="1"/>
    <col min="11" max="16384" width="9.109375" style="57"/>
  </cols>
  <sheetData>
    <row r="1" spans="1:10" ht="15" x14ac:dyDescent="0.25">
      <c r="A1" s="53" t="s">
        <v>7</v>
      </c>
      <c r="B1" s="54" t="str">
        <f>'KD Changes'!B1:C1</f>
        <v>0293</v>
      </c>
      <c r="C1" s="55"/>
      <c r="D1" s="18" t="s">
        <v>10</v>
      </c>
      <c r="E1" s="56">
        <f>'KD Changes'!G1</f>
        <v>42013</v>
      </c>
    </row>
    <row r="2" spans="1:10" ht="15" customHeight="1" x14ac:dyDescent="0.25">
      <c r="A2" s="59" t="s">
        <v>8</v>
      </c>
      <c r="B2" s="60" t="str">
        <f>VLOOKUP(B1,[1]BuildingList!A:B,2,FALSE)</f>
        <v>UK Chandler Hospital</v>
      </c>
      <c r="C2" s="61"/>
      <c r="D2" s="62" t="s">
        <v>12</v>
      </c>
      <c r="E2" s="63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.75" thickTop="1" x14ac:dyDescent="0.25">
      <c r="A6" s="64" t="s">
        <v>82</v>
      </c>
      <c r="B6" s="58"/>
      <c r="G6" s="34"/>
      <c r="H6" s="34"/>
      <c r="I6" s="57"/>
      <c r="J6" s="57"/>
    </row>
    <row r="7" spans="1:10" ht="15" x14ac:dyDescent="0.25">
      <c r="B7" s="58"/>
      <c r="G7" s="34"/>
      <c r="H7" s="34"/>
      <c r="I7" s="57"/>
      <c r="J7" s="57"/>
    </row>
    <row r="8" spans="1:10" ht="15" customHeight="1" x14ac:dyDescent="0.25">
      <c r="B8" s="58"/>
      <c r="G8" s="34"/>
      <c r="H8" s="34"/>
      <c r="I8" s="57"/>
      <c r="J8" s="57"/>
    </row>
    <row r="9" spans="1:10" ht="15" x14ac:dyDescent="0.25">
      <c r="B9" s="58"/>
      <c r="G9" s="34"/>
      <c r="H9" s="34"/>
      <c r="I9" s="57"/>
      <c r="J9" s="57"/>
    </row>
    <row r="10" spans="1:10" ht="15" x14ac:dyDescent="0.25">
      <c r="B10" s="58"/>
      <c r="F10" s="66"/>
      <c r="G10" s="34"/>
      <c r="H10" s="34"/>
    </row>
    <row r="11" spans="1:10" ht="15" x14ac:dyDescent="0.25">
      <c r="A11" s="57"/>
      <c r="B11" s="57"/>
      <c r="F11" s="66"/>
      <c r="G11" s="34"/>
      <c r="H11" s="34"/>
    </row>
    <row r="12" spans="1:10" ht="15" x14ac:dyDescent="0.25">
      <c r="A12" s="57"/>
      <c r="B12" s="58"/>
      <c r="F12" s="66"/>
      <c r="G12" s="34"/>
      <c r="H12" s="34"/>
    </row>
    <row r="13" spans="1:10" ht="15" x14ac:dyDescent="0.25">
      <c r="A13" s="57"/>
      <c r="B13" s="57"/>
      <c r="F13" s="66"/>
      <c r="G13" s="34"/>
      <c r="H13" s="34"/>
    </row>
    <row r="14" spans="1:10" ht="15" x14ac:dyDescent="0.25">
      <c r="A14" s="57"/>
      <c r="B14" s="58"/>
      <c r="F14" s="66"/>
      <c r="G14" s="34"/>
      <c r="H14" s="34"/>
    </row>
    <row r="15" spans="1:10" ht="15" x14ac:dyDescent="0.25">
      <c r="A15" s="57"/>
      <c r="B15" s="57"/>
      <c r="F15" s="66"/>
      <c r="G15" s="34"/>
      <c r="H15" s="34"/>
    </row>
    <row r="16" spans="1:10" ht="15" x14ac:dyDescent="0.25">
      <c r="A16" s="57"/>
      <c r="B16" s="58"/>
      <c r="F16" s="66"/>
      <c r="G16" s="34"/>
      <c r="H16" s="34"/>
    </row>
    <row r="17" spans="1:8" ht="15" x14ac:dyDescent="0.25">
      <c r="A17" s="57"/>
      <c r="B17" s="57"/>
      <c r="F17" s="66"/>
      <c r="G17" s="34"/>
      <c r="H17" s="34"/>
    </row>
    <row r="18" spans="1:8" ht="15" x14ac:dyDescent="0.25">
      <c r="A18" s="57"/>
      <c r="B18" s="57"/>
      <c r="F18" s="66"/>
      <c r="G18" s="34"/>
      <c r="H18" s="34"/>
    </row>
    <row r="19" spans="1:8" ht="15" x14ac:dyDescent="0.25">
      <c r="A19" s="57"/>
      <c r="B19" s="57"/>
      <c r="F19" s="66"/>
      <c r="G19" s="34"/>
      <c r="H19" s="34"/>
    </row>
    <row r="20" spans="1:8" ht="15" x14ac:dyDescent="0.25">
      <c r="A20" s="57"/>
      <c r="B20" s="57"/>
      <c r="F20" s="66"/>
      <c r="G20" s="34"/>
      <c r="H20" s="34"/>
    </row>
    <row r="21" spans="1:8" ht="15" x14ac:dyDescent="0.25">
      <c r="A21" s="57"/>
      <c r="B21" s="57"/>
      <c r="F21" s="67"/>
      <c r="G21" s="34"/>
      <c r="H21" s="34"/>
    </row>
    <row r="22" spans="1:8" ht="15" x14ac:dyDescent="0.25">
      <c r="A22" s="57"/>
      <c r="B22" s="57"/>
      <c r="F22" s="66"/>
      <c r="G22" s="34"/>
      <c r="H22" s="34"/>
    </row>
    <row r="23" spans="1:8" ht="15" x14ac:dyDescent="0.25">
      <c r="A23" s="57"/>
      <c r="B23" s="57"/>
      <c r="F23" s="66"/>
      <c r="G23" s="34"/>
      <c r="H23" s="34"/>
    </row>
    <row r="24" spans="1:8" ht="15" x14ac:dyDescent="0.25">
      <c r="A24" s="57"/>
      <c r="B24" s="57"/>
      <c r="F24" s="66"/>
      <c r="G24" s="34"/>
      <c r="H24" s="34"/>
    </row>
    <row r="25" spans="1:8" ht="15" x14ac:dyDescent="0.25">
      <c r="A25" s="57"/>
      <c r="B25" s="57"/>
      <c r="F25" s="66"/>
      <c r="G25" s="34"/>
      <c r="H25" s="34"/>
    </row>
    <row r="26" spans="1:8" ht="15" x14ac:dyDescent="0.25">
      <c r="A26" s="57"/>
      <c r="B26" s="57"/>
      <c r="F26" s="66"/>
      <c r="G26" s="34"/>
      <c r="H26" s="34"/>
    </row>
    <row r="27" spans="1:8" ht="15" x14ac:dyDescent="0.25">
      <c r="A27" s="57"/>
      <c r="B27" s="57"/>
      <c r="F27" s="66"/>
      <c r="G27" s="34"/>
      <c r="H27" s="34"/>
    </row>
    <row r="28" spans="1:8" ht="15" x14ac:dyDescent="0.25">
      <c r="A28" s="57"/>
      <c r="B28" s="57"/>
      <c r="F28" s="66"/>
      <c r="G28" s="34"/>
      <c r="H28" s="34"/>
    </row>
    <row r="29" spans="1:8" ht="15" x14ac:dyDescent="0.25">
      <c r="A29" s="57"/>
      <c r="B29" s="57"/>
      <c r="F29" s="66"/>
      <c r="G29" s="34"/>
      <c r="H29" s="34"/>
    </row>
    <row r="30" spans="1:8" ht="15" x14ac:dyDescent="0.25">
      <c r="A30" s="57"/>
      <c r="B30" s="57"/>
      <c r="F30" s="66"/>
      <c r="G30" s="34"/>
      <c r="H30" s="34"/>
    </row>
    <row r="31" spans="1:8" ht="15" x14ac:dyDescent="0.25">
      <c r="A31" s="65"/>
      <c r="E31" s="66"/>
      <c r="F31" s="66"/>
      <c r="G31" s="34"/>
      <c r="H31" s="34"/>
    </row>
    <row r="32" spans="1:8" ht="15" x14ac:dyDescent="0.25">
      <c r="A32" s="65"/>
      <c r="E32" s="66"/>
      <c r="F32" s="66"/>
      <c r="G32" s="34"/>
      <c r="H32" s="34"/>
    </row>
    <row r="33" spans="1:8" ht="15" x14ac:dyDescent="0.25">
      <c r="A33" s="65"/>
      <c r="E33" s="66"/>
      <c r="F33" s="66"/>
      <c r="G33" s="34"/>
      <c r="H33" s="34"/>
    </row>
    <row r="34" spans="1:8" ht="15" x14ac:dyDescent="0.25">
      <c r="A34" s="65"/>
      <c r="E34" s="66"/>
      <c r="F34" s="66"/>
      <c r="G34" s="34"/>
      <c r="H34" s="34"/>
    </row>
    <row r="35" spans="1:8" ht="15" x14ac:dyDescent="0.25">
      <c r="A35" s="65"/>
      <c r="E35" s="66"/>
      <c r="F35" s="66"/>
      <c r="G35" s="34"/>
      <c r="H35" s="34"/>
    </row>
    <row r="36" spans="1:8" ht="15" x14ac:dyDescent="0.25">
      <c r="A36" s="65"/>
      <c r="E36" s="66"/>
      <c r="F36" s="66"/>
      <c r="G36" s="34"/>
      <c r="H36" s="34"/>
    </row>
    <row r="37" spans="1:8" ht="15" x14ac:dyDescent="0.25">
      <c r="A37" s="65"/>
      <c r="E37" s="66"/>
      <c r="F37" s="66"/>
      <c r="G37" s="34"/>
      <c r="H37" s="34"/>
    </row>
    <row r="38" spans="1:8" ht="15" x14ac:dyDescent="0.25">
      <c r="A38" s="65"/>
      <c r="E38" s="66"/>
      <c r="F38" s="66"/>
      <c r="G38" s="34"/>
      <c r="H38" s="34"/>
    </row>
    <row r="39" spans="1:8" ht="15" x14ac:dyDescent="0.25">
      <c r="A39" s="65"/>
      <c r="E39" s="66"/>
      <c r="F39" s="66"/>
      <c r="G39" s="66"/>
    </row>
    <row r="40" spans="1:8" ht="15" x14ac:dyDescent="0.25">
      <c r="A40" s="65"/>
      <c r="E40" s="66"/>
      <c r="F40" s="66"/>
      <c r="G40" s="66"/>
    </row>
    <row r="41" spans="1:8" ht="15" x14ac:dyDescent="0.25">
      <c r="A41" s="68"/>
      <c r="E41" s="66"/>
      <c r="F41" s="69"/>
      <c r="G41" s="66"/>
    </row>
    <row r="42" spans="1:8" ht="15" x14ac:dyDescent="0.25">
      <c r="A42" s="68"/>
      <c r="E42" s="66"/>
      <c r="F42" s="69"/>
      <c r="G42" s="66"/>
    </row>
    <row r="43" spans="1:8" ht="15" x14ac:dyDescent="0.25">
      <c r="A43" s="68"/>
      <c r="E43" s="66"/>
      <c r="F43" s="70"/>
      <c r="G43" s="66"/>
    </row>
    <row r="44" spans="1:8" ht="15" x14ac:dyDescent="0.25">
      <c r="A44" s="65"/>
      <c r="E44" s="66"/>
      <c r="F44" s="69"/>
      <c r="G44" s="66"/>
    </row>
    <row r="45" spans="1:8" x14ac:dyDescent="0.3">
      <c r="A45" s="65"/>
      <c r="E45" s="66"/>
      <c r="F45" s="69"/>
      <c r="G45" s="66"/>
    </row>
    <row r="46" spans="1:8" x14ac:dyDescent="0.3">
      <c r="A46" s="71"/>
      <c r="E46" s="66"/>
      <c r="F46" s="66"/>
      <c r="G46" s="66"/>
    </row>
    <row r="47" spans="1:8" x14ac:dyDescent="0.3">
      <c r="A47" s="71"/>
      <c r="E47" s="66"/>
      <c r="F47" s="66"/>
      <c r="G47" s="66"/>
    </row>
    <row r="48" spans="1:8" x14ac:dyDescent="0.3">
      <c r="A48" s="71"/>
      <c r="E48" s="66"/>
      <c r="F48" s="66"/>
      <c r="G48" s="66"/>
    </row>
    <row r="49" spans="1:7" x14ac:dyDescent="0.3">
      <c r="A49" s="71"/>
      <c r="E49" s="66"/>
      <c r="F49" s="66"/>
      <c r="G49" s="66"/>
    </row>
    <row r="50" spans="1:7" x14ac:dyDescent="0.3">
      <c r="A50" s="71"/>
      <c r="C50" s="58"/>
      <c r="E50" s="66"/>
      <c r="F50" s="67"/>
      <c r="G50" s="66"/>
    </row>
    <row r="51" spans="1:7" x14ac:dyDescent="0.3">
      <c r="A51" s="71"/>
      <c r="C51" s="58"/>
      <c r="E51" s="66"/>
      <c r="F51" s="66"/>
      <c r="G51" s="66"/>
    </row>
    <row r="52" spans="1:7" x14ac:dyDescent="0.3">
      <c r="A52" s="71"/>
      <c r="C52" s="58"/>
      <c r="E52" s="66"/>
      <c r="F52" s="66"/>
      <c r="G52" s="66"/>
    </row>
    <row r="53" spans="1:7" x14ac:dyDescent="0.3">
      <c r="A53" s="65"/>
      <c r="C53" s="58"/>
      <c r="E53" s="66"/>
      <c r="F53" s="66"/>
      <c r="G53" s="66"/>
    </row>
    <row r="54" spans="1:7" x14ac:dyDescent="0.3">
      <c r="A54" s="65"/>
      <c r="C54" s="58"/>
    </row>
    <row r="55" spans="1:7" x14ac:dyDescent="0.3">
      <c r="C55" s="58"/>
    </row>
    <row r="56" spans="1:7" x14ac:dyDescent="0.3">
      <c r="C56" s="58"/>
    </row>
    <row r="57" spans="1:7" x14ac:dyDescent="0.3">
      <c r="C57" s="58"/>
    </row>
    <row r="58" spans="1:7" x14ac:dyDescent="0.3">
      <c r="C58" s="58"/>
    </row>
    <row r="59" spans="1:7" x14ac:dyDescent="0.3">
      <c r="C59" s="58"/>
    </row>
    <row r="60" spans="1:7" x14ac:dyDescent="0.3">
      <c r="C60" s="58"/>
    </row>
    <row r="61" spans="1:7" x14ac:dyDescent="0.3">
      <c r="C61" s="58"/>
    </row>
    <row r="62" spans="1:7" x14ac:dyDescent="0.3">
      <c r="C62" s="58"/>
    </row>
    <row r="63" spans="1:7" x14ac:dyDescent="0.3">
      <c r="C63" s="58"/>
    </row>
    <row r="64" spans="1:7" x14ac:dyDescent="0.3">
      <c r="C64" s="58"/>
    </row>
    <row r="65" spans="3:3" x14ac:dyDescent="0.3">
      <c r="C65" s="58"/>
    </row>
    <row r="66" spans="3:3" x14ac:dyDescent="0.3">
      <c r="C66" s="58"/>
    </row>
    <row r="67" spans="3:3" x14ac:dyDescent="0.3">
      <c r="C67" s="58"/>
    </row>
    <row r="68" spans="3:3" x14ac:dyDescent="0.3">
      <c r="C68" s="58"/>
    </row>
    <row r="69" spans="3:3" x14ac:dyDescent="0.3">
      <c r="C69" s="58"/>
    </row>
    <row r="70" spans="3:3" x14ac:dyDescent="0.3">
      <c r="C70" s="58"/>
    </row>
    <row r="71" spans="3:3" x14ac:dyDescent="0.3">
      <c r="C71" s="58"/>
    </row>
    <row r="72" spans="3:3" x14ac:dyDescent="0.3">
      <c r="C72" s="58"/>
    </row>
    <row r="73" spans="3:3" x14ac:dyDescent="0.3">
      <c r="C73" s="58"/>
    </row>
    <row r="74" spans="3:3" x14ac:dyDescent="0.3">
      <c r="C74" s="58"/>
    </row>
    <row r="75" spans="3:3" x14ac:dyDescent="0.3">
      <c r="C75" s="58"/>
    </row>
    <row r="76" spans="3:3" x14ac:dyDescent="0.3">
      <c r="C76" s="58"/>
    </row>
    <row r="77" spans="3:3" x14ac:dyDescent="0.3">
      <c r="C77" s="58"/>
    </row>
    <row r="78" spans="3:3" x14ac:dyDescent="0.3">
      <c r="C78" s="58"/>
    </row>
    <row r="79" spans="3:3" x14ac:dyDescent="0.3">
      <c r="C79" s="58"/>
    </row>
    <row r="80" spans="3:3" x14ac:dyDescent="0.3">
      <c r="C80" s="58"/>
    </row>
    <row r="81" spans="3:3" x14ac:dyDescent="0.3">
      <c r="C81" s="58"/>
    </row>
    <row r="82" spans="3:3" x14ac:dyDescent="0.3">
      <c r="C82" s="58"/>
    </row>
    <row r="199" spans="3:3" x14ac:dyDescent="0.3">
      <c r="C199" s="57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2" t="s">
        <v>50</v>
      </c>
    </row>
    <row r="10" spans="1:7" s="1" customFormat="1" x14ac:dyDescent="0.25">
      <c r="E10" s="52" t="s">
        <v>33</v>
      </c>
    </row>
    <row r="11" spans="1:7" x14ac:dyDescent="0.25">
      <c r="E11" s="52" t="s">
        <v>20</v>
      </c>
    </row>
    <row r="12" spans="1:7" x14ac:dyDescent="0.25">
      <c r="E12" s="52" t="s">
        <v>24</v>
      </c>
    </row>
    <row r="13" spans="1:7" x14ac:dyDescent="0.25">
      <c r="E13" s="52" t="s">
        <v>53</v>
      </c>
    </row>
    <row r="14" spans="1:7" x14ac:dyDescent="0.25">
      <c r="E14" s="52" t="s">
        <v>51</v>
      </c>
    </row>
    <row r="15" spans="1:7" x14ac:dyDescent="0.25">
      <c r="E15" s="52" t="s">
        <v>22</v>
      </c>
    </row>
    <row r="16" spans="1:7" x14ac:dyDescent="0.25">
      <c r="E16" s="52" t="s">
        <v>26</v>
      </c>
    </row>
    <row r="17" spans="1:7" x14ac:dyDescent="0.25">
      <c r="E17" s="52" t="s">
        <v>23</v>
      </c>
    </row>
    <row r="18" spans="1:7" x14ac:dyDescent="0.25">
      <c r="E18" s="52" t="s">
        <v>25</v>
      </c>
    </row>
    <row r="19" spans="1:7" x14ac:dyDescent="0.25">
      <c r="E19" s="7"/>
    </row>
    <row r="20" spans="1:7" x14ac:dyDescent="0.25">
      <c r="A20" s="51"/>
      <c r="B20" s="51"/>
      <c r="C20" s="51"/>
      <c r="D20" s="51"/>
      <c r="F20" s="51"/>
      <c r="G20" s="51"/>
    </row>
    <row r="21" spans="1:7" x14ac:dyDescent="0.25">
      <c r="A21" s="51"/>
      <c r="B21" s="51"/>
      <c r="C21" s="51"/>
      <c r="D21" s="51"/>
      <c r="F21" s="51"/>
      <c r="G21" s="51"/>
    </row>
    <row r="22" spans="1:7" x14ac:dyDescent="0.25">
      <c r="A22" s="51"/>
      <c r="B22" s="51"/>
      <c r="C22" s="51"/>
      <c r="D22" s="51"/>
      <c r="F22" s="51"/>
      <c r="G22" s="51"/>
    </row>
    <row r="23" spans="1:7" x14ac:dyDescent="0.25">
      <c r="A23" s="51"/>
      <c r="B23" s="51"/>
      <c r="C23" s="51"/>
      <c r="D23" s="51"/>
      <c r="F23" s="51"/>
      <c r="G23" s="51"/>
    </row>
    <row r="24" spans="1:7" x14ac:dyDescent="0.25">
      <c r="A24" s="51"/>
      <c r="B24" s="51"/>
      <c r="C24" s="51"/>
      <c r="D24" s="51"/>
      <c r="F24" s="51"/>
      <c r="G24" s="51"/>
    </row>
    <row r="25" spans="1:7" x14ac:dyDescent="0.25">
      <c r="A25" s="51"/>
      <c r="B25" s="51"/>
      <c r="C25" s="51"/>
      <c r="D25" s="51"/>
      <c r="F25" s="51"/>
      <c r="G25" s="51"/>
    </row>
    <row r="26" spans="1:7" x14ac:dyDescent="0.25">
      <c r="A26" s="51"/>
      <c r="B26" s="51"/>
      <c r="C26" s="51"/>
      <c r="D26" s="51"/>
      <c r="F26" s="51"/>
      <c r="G26" s="51"/>
    </row>
    <row r="27" spans="1:7" x14ac:dyDescent="0.25">
      <c r="A27" s="51"/>
      <c r="B27" s="51"/>
      <c r="C27" s="51"/>
      <c r="D27" s="51"/>
      <c r="F27" s="51"/>
      <c r="G27" s="51"/>
    </row>
    <row r="28" spans="1:7" x14ac:dyDescent="0.25">
      <c r="A28" s="51"/>
      <c r="B28" s="51"/>
      <c r="C28" s="51"/>
      <c r="D28" s="51"/>
      <c r="F28" s="51"/>
      <c r="G28" s="51"/>
    </row>
    <row r="29" spans="1:7" x14ac:dyDescent="0.25">
      <c r="A29" s="51"/>
      <c r="B29" s="51"/>
      <c r="C29" s="51"/>
      <c r="D29" s="51"/>
      <c r="F29" s="51"/>
      <c r="G29" s="51"/>
    </row>
    <row r="30" spans="1:7" x14ac:dyDescent="0.25">
      <c r="A30" s="51"/>
      <c r="B30" s="51"/>
      <c r="C30" s="51"/>
      <c r="D30" s="51"/>
      <c r="F30" s="51"/>
      <c r="G30" s="51"/>
    </row>
    <row r="31" spans="1:7" x14ac:dyDescent="0.25">
      <c r="A31" s="51"/>
      <c r="B31" s="51"/>
      <c r="C31" s="51"/>
      <c r="D31" s="51"/>
      <c r="F31" s="51"/>
      <c r="G31" s="51"/>
    </row>
    <row r="32" spans="1:7" x14ac:dyDescent="0.25">
      <c r="A32" s="51"/>
      <c r="B32" s="51"/>
      <c r="C32" s="51"/>
      <c r="D32" s="51"/>
      <c r="F32" s="51"/>
      <c r="G32" s="51"/>
    </row>
    <row r="33" spans="1:7" x14ac:dyDescent="0.25">
      <c r="A33" s="51"/>
      <c r="B33" s="51"/>
      <c r="C33" s="51"/>
      <c r="D33" s="51"/>
      <c r="F33" s="51"/>
      <c r="G33" s="51"/>
    </row>
    <row r="34" spans="1:7" x14ac:dyDescent="0.25">
      <c r="A34" s="51"/>
      <c r="B34" s="51"/>
      <c r="C34" s="51"/>
      <c r="D34" s="51"/>
      <c r="F34" s="51"/>
      <c r="G34" s="51"/>
    </row>
    <row r="35" spans="1:7" x14ac:dyDescent="0.25">
      <c r="A35" s="51"/>
      <c r="B35" s="51"/>
      <c r="C35" s="51"/>
      <c r="D35" s="51"/>
      <c r="F35" s="51"/>
      <c r="G35" s="51"/>
    </row>
    <row r="36" spans="1:7" x14ac:dyDescent="0.25">
      <c r="A36" s="51"/>
      <c r="B36" s="51"/>
      <c r="C36" s="51"/>
      <c r="D36" s="51"/>
      <c r="F36" s="51"/>
      <c r="G36" s="51"/>
    </row>
    <row r="37" spans="1:7" x14ac:dyDescent="0.25">
      <c r="A37" s="51"/>
      <c r="B37" s="51"/>
      <c r="C37" s="51"/>
      <c r="D37" s="51"/>
      <c r="F37" s="51"/>
      <c r="G37" s="51"/>
    </row>
    <row r="38" spans="1:7" x14ac:dyDescent="0.25">
      <c r="A38" s="51"/>
      <c r="B38" s="51"/>
      <c r="C38" s="51"/>
      <c r="D38" s="51"/>
      <c r="F38" s="51"/>
      <c r="G38" s="51"/>
    </row>
    <row r="39" spans="1:7" x14ac:dyDescent="0.25">
      <c r="A39" s="51"/>
      <c r="B39" s="51"/>
      <c r="C39" s="51"/>
      <c r="D39" s="51"/>
      <c r="F39" s="51"/>
      <c r="G39" s="51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ht="15" x14ac:dyDescent="0.25">
      <c r="A204" s="2" t="str">
        <f>([3]UKBuilding_List!A204)</f>
        <v>0253</v>
      </c>
      <c r="B204" s="3" t="str">
        <f>([3]UKBuilding_List!C204)</f>
        <v>Greg Page Apartments 11</v>
      </c>
    </row>
    <row r="205" spans="1:2" ht="15" x14ac:dyDescent="0.25">
      <c r="A205" s="2" t="str">
        <f>([3]UKBuilding_List!A205)</f>
        <v>0254</v>
      </c>
      <c r="B205" s="3" t="str">
        <f>([3]UKBuilding_List!C205)</f>
        <v>Greg Page Apartments 12</v>
      </c>
    </row>
    <row r="206" spans="1:2" ht="15" x14ac:dyDescent="0.25">
      <c r="A206" s="2" t="str">
        <f>([3]UKBuilding_List!A206)</f>
        <v>0255</v>
      </c>
      <c r="B206" s="3" t="str">
        <f>([3]UKBuilding_List!C206)</f>
        <v>Greg Page Apartments 13</v>
      </c>
    </row>
    <row r="207" spans="1:2" ht="15" x14ac:dyDescent="0.25">
      <c r="A207" s="2" t="str">
        <f>([3]UKBuilding_List!A207)</f>
        <v>0256</v>
      </c>
      <c r="B207" s="3" t="str">
        <f>([3]UKBuilding_List!C207)</f>
        <v>Greg Page Apartments 14</v>
      </c>
    </row>
    <row r="208" spans="1:2" ht="15" x14ac:dyDescent="0.25">
      <c r="A208" s="2" t="str">
        <f>([3]UKBuilding_List!A208)</f>
        <v>0257</v>
      </c>
      <c r="B208" s="3" t="str">
        <f>([3]UKBuilding_List!C208)</f>
        <v>Greg Page Apartments 15</v>
      </c>
    </row>
    <row r="209" spans="1:2" ht="15" x14ac:dyDescent="0.25">
      <c r="A209" s="2" t="str">
        <f>([3]UKBuilding_List!A209)</f>
        <v>0258</v>
      </c>
      <c r="B209" s="3" t="str">
        <f>([3]UKBuilding_List!C209)</f>
        <v>Greg Page Apartments 16</v>
      </c>
    </row>
    <row r="210" spans="1:2" ht="15" x14ac:dyDescent="0.25">
      <c r="A210" s="2" t="str">
        <f>([3]UKBuilding_List!A210)</f>
        <v>0259</v>
      </c>
      <c r="B210" s="3" t="str">
        <f>([3]UKBuilding_List!C210)</f>
        <v>Greg Page Apartments 17</v>
      </c>
    </row>
    <row r="211" spans="1:2" ht="15" x14ac:dyDescent="0.25">
      <c r="A211" s="2" t="str">
        <f>([3]UKBuilding_List!A211)</f>
        <v>0260</v>
      </c>
      <c r="B211" s="3" t="str">
        <f>([3]UKBuilding_List!C211)</f>
        <v>Greg Page Apartments 18</v>
      </c>
    </row>
    <row r="212" spans="1:2" ht="15" x14ac:dyDescent="0.25">
      <c r="A212" s="2" t="str">
        <f>([3]UKBuilding_List!A212)</f>
        <v>0261</v>
      </c>
      <c r="B212" s="3" t="str">
        <f>([3]UKBuilding_List!C212)</f>
        <v>Greg Page Apartments 19</v>
      </c>
    </row>
    <row r="213" spans="1:2" ht="15" x14ac:dyDescent="0.25">
      <c r="A213" s="2" t="str">
        <f>([3]UKBuilding_List!A213)</f>
        <v>0262</v>
      </c>
      <c r="B213" s="3" t="str">
        <f>([3]UKBuilding_List!C213)</f>
        <v>Greg Page Apartments 20</v>
      </c>
    </row>
    <row r="214" spans="1:2" ht="15" x14ac:dyDescent="0.25">
      <c r="A214" s="2" t="str">
        <f>([3]UKBuilding_List!A214)</f>
        <v>0263</v>
      </c>
      <c r="B214" s="3" t="str">
        <f>([3]UKBuilding_List!C214)</f>
        <v>Greg Page Apartments 21</v>
      </c>
    </row>
    <row r="215" spans="1:2" ht="15" x14ac:dyDescent="0.25">
      <c r="A215" s="2" t="str">
        <f>([3]UKBuilding_List!A215)</f>
        <v>0264</v>
      </c>
      <c r="B215" s="3" t="str">
        <f>([3]UKBuilding_List!C215)</f>
        <v>Greg Page Apartments 22</v>
      </c>
    </row>
    <row r="216" spans="1:2" ht="15" x14ac:dyDescent="0.25">
      <c r="A216" s="2" t="str">
        <f>([3]UKBuilding_List!A216)</f>
        <v>0265</v>
      </c>
      <c r="B216" s="3" t="str">
        <f>([3]UKBuilding_List!C216)</f>
        <v>Greg Page Apartments 23</v>
      </c>
    </row>
    <row r="217" spans="1:2" ht="15" x14ac:dyDescent="0.25">
      <c r="A217" s="2" t="str">
        <f>([3]UKBuilding_List!A217)</f>
        <v>0266</v>
      </c>
      <c r="B217" s="3" t="str">
        <f>([3]UKBuilding_List!C217)</f>
        <v>Greg Page Apartments 24</v>
      </c>
    </row>
    <row r="218" spans="1:2" ht="15" x14ac:dyDescent="0.25">
      <c r="A218" s="2" t="str">
        <f>([3]UKBuilding_List!A218)</f>
        <v>0267</v>
      </c>
      <c r="B218" s="3" t="str">
        <f>([3]UKBuilding_List!C218)</f>
        <v>Greg Page Apartments 25</v>
      </c>
    </row>
    <row r="219" spans="1:2" ht="15" x14ac:dyDescent="0.25">
      <c r="A219" s="2" t="str">
        <f>([3]UKBuilding_List!A219)</f>
        <v>0268</v>
      </c>
      <c r="B219" s="3" t="str">
        <f>([3]UKBuilding_List!C219)</f>
        <v>Greg Page Food Storage Laundry</v>
      </c>
    </row>
    <row r="220" spans="1:2" ht="15" x14ac:dyDescent="0.25">
      <c r="A220" s="2" t="str">
        <f>([3]UKBuilding_List!A220)</f>
        <v>0269</v>
      </c>
      <c r="B220" s="3" t="str">
        <f>([3]UKBuilding_List!C220)</f>
        <v>Communications Building</v>
      </c>
    </row>
    <row r="221" spans="1:2" ht="15" x14ac:dyDescent="0.25">
      <c r="A221" s="2" t="str">
        <f>([3]UKBuilding_List!A221)</f>
        <v>0272</v>
      </c>
      <c r="B221" s="3" t="str">
        <f>([3]UKBuilding_List!C221)</f>
        <v>Information Building</v>
      </c>
    </row>
    <row r="222" spans="1:2" ht="15" x14ac:dyDescent="0.25">
      <c r="A222" s="2" t="str">
        <f>([3]UKBuilding_List!A222)</f>
        <v>0274</v>
      </c>
      <c r="B222" s="3" t="str">
        <f>([3]UKBuilding_List!C222)</f>
        <v>Moloney Building</v>
      </c>
    </row>
    <row r="223" spans="1:2" ht="15" x14ac:dyDescent="0.25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ht="15" x14ac:dyDescent="0.25">
      <c r="A224" s="2" t="str">
        <f>([3]UKBuilding_List!A224)</f>
        <v>0276</v>
      </c>
      <c r="B224" s="3" t="str">
        <f>([3]UKBuilding_List!C224)</f>
        <v>Charles E. Barnhart Building</v>
      </c>
    </row>
    <row r="225" spans="1:2" ht="15" x14ac:dyDescent="0.25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ht="15" x14ac:dyDescent="0.25">
      <c r="A226" s="2" t="str">
        <f>([3]UKBuilding_List!A226)</f>
        <v>0278</v>
      </c>
      <c r="B226" s="3" t="str">
        <f>([3]UKBuilding_List!C226)</f>
        <v>PPD Storage Building</v>
      </c>
    </row>
    <row r="227" spans="1:2" ht="15" x14ac:dyDescent="0.25">
      <c r="A227" s="2" t="str">
        <f>([3]UKBuilding_List!A227)</f>
        <v>0279</v>
      </c>
      <c r="B227" s="3" t="str">
        <f>([3]UKBuilding_List!C227)</f>
        <v>BIRP Building</v>
      </c>
    </row>
    <row r="228" spans="1:2" ht="15" x14ac:dyDescent="0.25">
      <c r="A228" s="2" t="str">
        <f>([3]UKBuilding_List!A228)</f>
        <v>0280</v>
      </c>
      <c r="B228" s="3" t="str">
        <f>([3]UKBuilding_List!C228)</f>
        <v>The Football Training Facility</v>
      </c>
    </row>
    <row r="229" spans="1:2" ht="15" x14ac:dyDescent="0.25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ht="15" x14ac:dyDescent="0.25">
      <c r="A230" s="2" t="str">
        <f>([3]UKBuilding_List!A230)</f>
        <v>0282</v>
      </c>
      <c r="B230" s="3" t="str">
        <f>([3]UKBuilding_List!C230)</f>
        <v>Gas Storage Building</v>
      </c>
    </row>
    <row r="231" spans="1:2" ht="15" x14ac:dyDescent="0.25">
      <c r="A231" s="2" t="str">
        <f>([3]UKBuilding_List!A231)</f>
        <v>0283</v>
      </c>
      <c r="B231" s="3" t="str">
        <f>([3]UKBuilding_List!C231)</f>
        <v>Hagan Baseball Stadium</v>
      </c>
    </row>
    <row r="232" spans="1:2" ht="15" x14ac:dyDescent="0.25">
      <c r="A232" s="2" t="str">
        <f>([3]UKBuilding_List!A232)</f>
        <v>0284</v>
      </c>
      <c r="B232" s="3" t="str">
        <f>([3]UKBuilding_List!C232)</f>
        <v>Kentucky Clinic</v>
      </c>
    </row>
    <row r="233" spans="1:2" ht="15" x14ac:dyDescent="0.25">
      <c r="A233" s="2" t="str">
        <f>([3]UKBuilding_List!A233)</f>
        <v>0285</v>
      </c>
      <c r="B233" s="3" t="str">
        <f>([3]UKBuilding_List!C233)</f>
        <v>Nutter Field House</v>
      </c>
    </row>
    <row r="234" spans="1:2" ht="15" x14ac:dyDescent="0.25">
      <c r="A234" s="2" t="str">
        <f>([3]UKBuilding_List!A234)</f>
        <v>0286</v>
      </c>
      <c r="B234" s="3" t="str">
        <f>([3]UKBuilding_List!C234)</f>
        <v>ASTeCC</v>
      </c>
    </row>
    <row r="235" spans="1:2" ht="15" x14ac:dyDescent="0.25">
      <c r="A235" s="2" t="str">
        <f>([3]UKBuilding_List!A235)</f>
        <v>0287</v>
      </c>
      <c r="B235" s="3" t="str">
        <f>([3]UKBuilding_List!C235)</f>
        <v>Electric HVAC Building</v>
      </c>
    </row>
    <row r="236" spans="1:2" ht="15" x14ac:dyDescent="0.25">
      <c r="A236" s="2" t="str">
        <f>([3]UKBuilding_List!A236)</f>
        <v>0288</v>
      </c>
      <c r="B236" s="3" t="str">
        <f>([3]UKBuilding_List!C236)</f>
        <v>PPD Greenhouse</v>
      </c>
    </row>
    <row r="237" spans="1:2" ht="15" x14ac:dyDescent="0.25">
      <c r="A237" s="2" t="str">
        <f>([3]UKBuilding_List!A237)</f>
        <v>0289</v>
      </c>
      <c r="B237" s="3" t="str">
        <f>([3]UKBuilding_List!C237)</f>
        <v>Hazardous Waste Storage</v>
      </c>
    </row>
    <row r="238" spans="1:2" ht="15" x14ac:dyDescent="0.25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ht="15" x14ac:dyDescent="0.25">
      <c r="A239" s="2" t="str">
        <f>([3]UKBuilding_List!A239)</f>
        <v>0294</v>
      </c>
      <c r="B239" s="3" t="str">
        <f>([3]UKBuilding_List!C239)</f>
        <v>Gill Heart Institute</v>
      </c>
    </row>
    <row r="240" spans="1:2" ht="15" x14ac:dyDescent="0.25">
      <c r="A240" s="2" t="str">
        <f>([3]UKBuilding_List!A240)</f>
        <v>0297</v>
      </c>
      <c r="B240" s="3" t="str">
        <f>([3]UKBuilding_List!C240)</f>
        <v>Dental Science Building</v>
      </c>
    </row>
    <row r="241" spans="1:2" ht="15" x14ac:dyDescent="0.25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ht="15" x14ac:dyDescent="0.25">
      <c r="A242" s="2" t="str">
        <f>([3]UKBuilding_List!A242)</f>
        <v>0300</v>
      </c>
      <c r="B242" s="3" t="str">
        <f>([3]UKBuilding_List!C242)</f>
        <v>Arboretum Tool Shed</v>
      </c>
    </row>
    <row r="243" spans="1:2" ht="15" x14ac:dyDescent="0.25">
      <c r="A243" s="2" t="str">
        <f>([3]UKBuilding_List!A243)</f>
        <v>0301</v>
      </c>
      <c r="B243" s="3" t="str">
        <f>([3]UKBuilding_List!C243)</f>
        <v>154 Bonnie Brae</v>
      </c>
    </row>
    <row r="244" spans="1:2" ht="15" x14ac:dyDescent="0.25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ht="15" x14ac:dyDescent="0.25">
      <c r="A245" s="2" t="str">
        <f>([3]UKBuilding_List!A245)</f>
        <v>0303</v>
      </c>
      <c r="B245" s="3" t="str">
        <f>([3]UKBuilding_List!C245)</f>
        <v>Arboretum Restrooms</v>
      </c>
    </row>
    <row r="246" spans="1:2" ht="15" x14ac:dyDescent="0.25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ht="15" x14ac:dyDescent="0.25">
      <c r="A247" s="2" t="str">
        <f>([3]UKBuilding_List!A247)</f>
        <v>0312</v>
      </c>
      <c r="B247" s="3" t="str">
        <f>([3]UKBuilding_List!C247)</f>
        <v>Plant Sciences</v>
      </c>
    </row>
    <row r="248" spans="1:2" ht="15" x14ac:dyDescent="0.25">
      <c r="A248" s="2" t="str">
        <f>([3]UKBuilding_List!A248)</f>
        <v>0313</v>
      </c>
      <c r="B248" s="3" t="str">
        <f>([3]UKBuilding_List!C248)</f>
        <v>455 Woodland Ave</v>
      </c>
    </row>
    <row r="249" spans="1:2" ht="15" x14ac:dyDescent="0.25">
      <c r="A249" s="2" t="str">
        <f>([3]UKBuilding_List!A249)</f>
        <v>0314</v>
      </c>
      <c r="B249" s="3" t="str">
        <f>([3]UKBuilding_List!C249)</f>
        <v>252 East Maxwell St</v>
      </c>
    </row>
    <row r="250" spans="1:2" ht="15" x14ac:dyDescent="0.25">
      <c r="A250" s="2" t="str">
        <f>([3]UKBuilding_List!A250)</f>
        <v>0315</v>
      </c>
      <c r="B250" s="3" t="str">
        <f>([3]UKBuilding_List!C250)</f>
        <v>206 East Maxwell St</v>
      </c>
    </row>
    <row r="251" spans="1:2" ht="15" x14ac:dyDescent="0.25">
      <c r="A251" s="2" t="str">
        <f>([3]UKBuilding_List!A251)</f>
        <v>0317</v>
      </c>
      <c r="B251" s="3" t="str">
        <f>([3]UKBuilding_List!C251)</f>
        <v>408 Pennsylvania Ct</v>
      </c>
    </row>
    <row r="252" spans="1:2" ht="15" x14ac:dyDescent="0.25">
      <c r="A252" s="2" t="str">
        <f>([3]UKBuilding_List!A252)</f>
        <v>0324</v>
      </c>
      <c r="B252" s="3" t="str">
        <f>([3]UKBuilding_List!C252)</f>
        <v>315 Scott St</v>
      </c>
    </row>
    <row r="253" spans="1:2" ht="15" x14ac:dyDescent="0.25">
      <c r="A253" s="2" t="str">
        <f>([3]UKBuilding_List!A253)</f>
        <v>0325</v>
      </c>
      <c r="B253" s="3" t="str">
        <f>([3]UKBuilding_List!C253)</f>
        <v>317 Scott St</v>
      </c>
    </row>
    <row r="254" spans="1:2" ht="15" x14ac:dyDescent="0.25">
      <c r="A254" s="2" t="str">
        <f>([3]UKBuilding_List!A254)</f>
        <v>0327</v>
      </c>
      <c r="B254" s="3" t="str">
        <f>([3]UKBuilding_List!C254)</f>
        <v>321 Scott St</v>
      </c>
    </row>
    <row r="255" spans="1:2" ht="15" x14ac:dyDescent="0.25">
      <c r="A255" s="2" t="str">
        <f>([3]UKBuilding_List!A255)</f>
        <v>0333</v>
      </c>
      <c r="B255" s="3" t="str">
        <f>([3]UKBuilding_List!C255)</f>
        <v>641 South Limestone St</v>
      </c>
    </row>
    <row r="256" spans="1:2" ht="15" x14ac:dyDescent="0.25">
      <c r="A256" s="2" t="str">
        <f>([3]UKBuilding_List!A256)</f>
        <v>0336</v>
      </c>
      <c r="B256" s="3" t="str">
        <f>([3]UKBuilding_List!C256)</f>
        <v>Thomas D Clark Building</v>
      </c>
    </row>
    <row r="257" spans="1:2" ht="15" x14ac:dyDescent="0.25">
      <c r="A257" s="2" t="str">
        <f>([3]UKBuilding_List!A257)</f>
        <v>0337</v>
      </c>
      <c r="B257" s="3" t="str">
        <f>([3]UKBuilding_List!C257)</f>
        <v>663 South Limestone Garage</v>
      </c>
    </row>
    <row r="258" spans="1:2" ht="15" x14ac:dyDescent="0.25">
      <c r="A258" s="2" t="str">
        <f>([3]UKBuilding_List!A258)</f>
        <v>0343</v>
      </c>
      <c r="B258" s="3" t="str">
        <f>([3]UKBuilding_List!C258)</f>
        <v>Bingham Davis House</v>
      </c>
    </row>
    <row r="259" spans="1:2" ht="15" x14ac:dyDescent="0.25">
      <c r="A259" s="2" t="str">
        <f>([3]UKBuilding_List!A259)</f>
        <v>0344</v>
      </c>
      <c r="B259" s="3" t="str">
        <f>([3]UKBuilding_List!C259)</f>
        <v>Raymond F. Betts House</v>
      </c>
    </row>
    <row r="260" spans="1:2" ht="15" x14ac:dyDescent="0.25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ht="15" x14ac:dyDescent="0.25">
      <c r="A261" s="2" t="str">
        <f>([3]UKBuilding_List!A261)</f>
        <v>0346</v>
      </c>
      <c r="B261" s="3" t="str">
        <f>([3]UKBuilding_List!C261)</f>
        <v>654 Maxwelton Ct</v>
      </c>
    </row>
    <row r="262" spans="1:2" ht="15" x14ac:dyDescent="0.25">
      <c r="A262" s="2" t="str">
        <f>([3]UKBuilding_List!A262)</f>
        <v>0347</v>
      </c>
      <c r="B262" s="3" t="str">
        <f>([3]UKBuilding_List!C262)</f>
        <v>624 Maxwelton Ct</v>
      </c>
    </row>
    <row r="263" spans="1:2" ht="15" x14ac:dyDescent="0.25">
      <c r="A263" s="2" t="str">
        <f>([3]UKBuilding_List!A263)</f>
        <v>0348</v>
      </c>
      <c r="B263" s="3" t="str">
        <f>([3]UKBuilding_List!C263)</f>
        <v>626 Maxwelton Ct</v>
      </c>
    </row>
    <row r="264" spans="1:2" ht="15" x14ac:dyDescent="0.25">
      <c r="A264" s="2" t="str">
        <f>([3]UKBuilding_List!A264)</f>
        <v>0349</v>
      </c>
      <c r="B264" s="3" t="str">
        <f>([3]UKBuilding_List!C264)</f>
        <v>641 Maxwelton Ct</v>
      </c>
    </row>
    <row r="265" spans="1:2" ht="15" x14ac:dyDescent="0.25">
      <c r="A265" s="2" t="str">
        <f>([3]UKBuilding_List!A265)</f>
        <v>0350</v>
      </c>
      <c r="B265" s="3" t="str">
        <f>([3]UKBuilding_List!C265)</f>
        <v>643 Maxwelton Ct</v>
      </c>
    </row>
    <row r="266" spans="1:2" ht="15" x14ac:dyDescent="0.25">
      <c r="A266" s="2" t="str">
        <f>([3]UKBuilding_List!A266)</f>
        <v>0351</v>
      </c>
      <c r="B266" s="3" t="str">
        <f>([3]UKBuilding_List!C266)</f>
        <v>644 Maxwelton Ct</v>
      </c>
    </row>
    <row r="267" spans="1:2" ht="15" x14ac:dyDescent="0.25">
      <c r="A267" s="2" t="str">
        <f>([3]UKBuilding_List!A267)</f>
        <v>0353</v>
      </c>
      <c r="B267" s="3" t="str">
        <f>([3]UKBuilding_List!C267)</f>
        <v>520 Oldham Ct</v>
      </c>
    </row>
    <row r="268" spans="1:2" ht="15" x14ac:dyDescent="0.25">
      <c r="A268" s="2" t="str">
        <f>([3]UKBuilding_List!A268)</f>
        <v>0355</v>
      </c>
      <c r="B268" s="3" t="str">
        <f>([3]UKBuilding_List!C268)</f>
        <v>123 State St</v>
      </c>
    </row>
    <row r="269" spans="1:2" ht="15" x14ac:dyDescent="0.25">
      <c r="A269" s="2" t="str">
        <f>([3]UKBuilding_List!A269)</f>
        <v>0356</v>
      </c>
      <c r="B269" s="3" t="str">
        <f>([3]UKBuilding_List!C269)</f>
        <v>119 State St</v>
      </c>
    </row>
    <row r="270" spans="1:2" ht="15" x14ac:dyDescent="0.25">
      <c r="A270" s="2" t="str">
        <f>([3]UKBuilding_List!A270)</f>
        <v>0360</v>
      </c>
      <c r="B270" s="3" t="str">
        <f>([3]UKBuilding_List!C270)</f>
        <v>400 Pennsylvania Ct</v>
      </c>
    </row>
    <row r="271" spans="1:2" ht="15" x14ac:dyDescent="0.25">
      <c r="A271" s="2" t="str">
        <f>([3]UKBuilding_List!A271)</f>
        <v>0361</v>
      </c>
      <c r="B271" s="3" t="str">
        <f>([3]UKBuilding_List!C271)</f>
        <v>402 Pennsylvania Ct</v>
      </c>
    </row>
    <row r="272" spans="1:2" ht="15" x14ac:dyDescent="0.25">
      <c r="A272" s="2" t="str">
        <f>([3]UKBuilding_List!A272)</f>
        <v>0362</v>
      </c>
      <c r="B272" s="3" t="str">
        <f>([3]UKBuilding_List!C272)</f>
        <v>405 Pennsylvania Ct</v>
      </c>
    </row>
    <row r="273" spans="1:2" ht="15" x14ac:dyDescent="0.25">
      <c r="A273" s="2" t="str">
        <f>([3]UKBuilding_List!A273)</f>
        <v>0363</v>
      </c>
      <c r="B273" s="3" t="str">
        <f>([3]UKBuilding_List!C273)</f>
        <v>406 Pennsylvania Ct</v>
      </c>
    </row>
    <row r="274" spans="1:2" ht="15" x14ac:dyDescent="0.25">
      <c r="A274" s="2" t="str">
        <f>([3]UKBuilding_List!A274)</f>
        <v>0365</v>
      </c>
      <c r="B274" s="3" t="str">
        <f>([3]UKBuilding_List!C274)</f>
        <v>410 Pennsylvania Ct</v>
      </c>
    </row>
    <row r="275" spans="1:2" ht="15" x14ac:dyDescent="0.25">
      <c r="A275" s="2" t="str">
        <f>([3]UKBuilding_List!A275)</f>
        <v>0377</v>
      </c>
      <c r="B275" s="3" t="str">
        <f>([3]UKBuilding_List!C275)</f>
        <v>319 Rose Lane</v>
      </c>
    </row>
    <row r="276" spans="1:2" ht="15" x14ac:dyDescent="0.25">
      <c r="A276" s="2" t="str">
        <f>([3]UKBuilding_List!A276)</f>
        <v>0378</v>
      </c>
      <c r="B276" s="3" t="str">
        <f>([3]UKBuilding_List!C276)</f>
        <v>321 Rose Lane</v>
      </c>
    </row>
    <row r="277" spans="1:2" ht="15" x14ac:dyDescent="0.25">
      <c r="A277" s="2" t="str">
        <f>([3]UKBuilding_List!A277)</f>
        <v>0381</v>
      </c>
      <c r="B277" s="3" t="str">
        <f>([3]UKBuilding_List!C277)</f>
        <v>162-164 Gazette Avenue</v>
      </c>
    </row>
    <row r="278" spans="1:2" ht="15" x14ac:dyDescent="0.25">
      <c r="A278" s="2" t="str">
        <f>([3]UKBuilding_List!A278)</f>
        <v>0382</v>
      </c>
      <c r="B278" s="3" t="str">
        <f>([3]UKBuilding_List!C278)</f>
        <v>Sky Blue Solar House</v>
      </c>
    </row>
    <row r="279" spans="1:2" ht="15" x14ac:dyDescent="0.25">
      <c r="A279" s="2" t="str">
        <f>([3]UKBuilding_List!A279)</f>
        <v>0386</v>
      </c>
      <c r="B279" s="3" t="str">
        <f>([3]UKBuilding_List!C279)</f>
        <v>150 Gazette Avenue</v>
      </c>
    </row>
    <row r="280" spans="1:2" ht="15" x14ac:dyDescent="0.25">
      <c r="A280" s="2" t="str">
        <f>([3]UKBuilding_List!A280)</f>
        <v>0390</v>
      </c>
      <c r="B280" s="3" t="str">
        <f>([3]UKBuilding_List!C280)</f>
        <v>Bus Shelter #1</v>
      </c>
    </row>
    <row r="281" spans="1:2" ht="15" x14ac:dyDescent="0.25">
      <c r="A281" s="2" t="str">
        <f>([3]UKBuilding_List!A281)</f>
        <v>0391</v>
      </c>
      <c r="B281" s="3" t="str">
        <f>([3]UKBuilding_List!C281)</f>
        <v>Bus Shelter #2</v>
      </c>
    </row>
    <row r="282" spans="1:2" ht="15" x14ac:dyDescent="0.25">
      <c r="A282" s="2" t="str">
        <f>([3]UKBuilding_List!A282)</f>
        <v>0392</v>
      </c>
      <c r="B282" s="3" t="str">
        <f>([3]UKBuilding_List!C282)</f>
        <v>Bus Shelter #3</v>
      </c>
    </row>
    <row r="283" spans="1:2" ht="15" x14ac:dyDescent="0.25">
      <c r="A283" s="2" t="str">
        <f>([3]UKBuilding_List!A283)</f>
        <v>0393</v>
      </c>
      <c r="B283" s="3" t="str">
        <f>([3]UKBuilding_List!C283)</f>
        <v>Bus Shelter #7</v>
      </c>
    </row>
    <row r="284" spans="1:2" ht="15" x14ac:dyDescent="0.25">
      <c r="A284" s="2" t="str">
        <f>([3]UKBuilding_List!A284)</f>
        <v>0394</v>
      </c>
      <c r="B284" s="3" t="str">
        <f>([3]UKBuilding_List!C284)</f>
        <v>Bus Shelter #6</v>
      </c>
    </row>
    <row r="285" spans="1:2" ht="15" x14ac:dyDescent="0.25">
      <c r="A285" s="2" t="str">
        <f>([3]UKBuilding_List!A285)</f>
        <v>0397</v>
      </c>
      <c r="B285" s="3" t="str">
        <f>([3]UKBuilding_List!C285)</f>
        <v>Bus Shelter #9</v>
      </c>
    </row>
    <row r="286" spans="1:2" ht="15" x14ac:dyDescent="0.25">
      <c r="A286" s="2" t="str">
        <f>([3]UKBuilding_List!A286)</f>
        <v>0398</v>
      </c>
      <c r="B286" s="3" t="str">
        <f>([3]UKBuilding_List!C286)</f>
        <v>Bus Shelter #10</v>
      </c>
    </row>
    <row r="287" spans="1:2" ht="15" x14ac:dyDescent="0.25">
      <c r="A287" s="2" t="str">
        <f>([3]UKBuilding_List!A287)</f>
        <v>0399</v>
      </c>
      <c r="B287" s="3" t="str">
        <f>([3]UKBuilding_List!C287)</f>
        <v>Bus Shelter #11</v>
      </c>
    </row>
    <row r="288" spans="1:2" ht="15" x14ac:dyDescent="0.25">
      <c r="A288" s="2" t="str">
        <f>([3]UKBuilding_List!A288)</f>
        <v>0400</v>
      </c>
      <c r="B288" s="3" t="str">
        <f>([3]UKBuilding_List!C288)</f>
        <v>Ellen H. Richards House</v>
      </c>
    </row>
    <row r="289" spans="1:2" ht="15" x14ac:dyDescent="0.25">
      <c r="A289" s="2" t="str">
        <f>([3]UKBuilding_List!A289)</f>
        <v>0401</v>
      </c>
      <c r="B289" s="3" t="str">
        <f>([3]UKBuilding_List!C289)</f>
        <v>Weldon House</v>
      </c>
    </row>
    <row r="290" spans="1:2" ht="15" x14ac:dyDescent="0.25">
      <c r="A290" s="2" t="str">
        <f>([3]UKBuilding_List!A290)</f>
        <v>0409</v>
      </c>
      <c r="B290" s="3" t="str">
        <f>([3]UKBuilding_List!C290)</f>
        <v>341-343 Scott St</v>
      </c>
    </row>
    <row r="291" spans="1:2" ht="15" x14ac:dyDescent="0.25">
      <c r="A291" s="2" t="str">
        <f>([3]UKBuilding_List!A291)</f>
        <v>0412</v>
      </c>
      <c r="B291" s="3" t="str">
        <f>([3]UKBuilding_List!C291)</f>
        <v>403 Pennsylvania Ct</v>
      </c>
    </row>
    <row r="292" spans="1:2" ht="15" x14ac:dyDescent="0.25">
      <c r="A292" s="2" t="str">
        <f>([3]UKBuilding_List!A292)</f>
        <v>0413</v>
      </c>
      <c r="B292" s="3" t="str">
        <f>([3]UKBuilding_List!C292)</f>
        <v>Softball/Soccer Locker Rooms</v>
      </c>
    </row>
    <row r="293" spans="1:2" ht="15" x14ac:dyDescent="0.25">
      <c r="A293" s="2" t="str">
        <f>([3]UKBuilding_List!A293)</f>
        <v>0416</v>
      </c>
      <c r="B293" s="3" t="str">
        <f>([3]UKBuilding_List!C293)</f>
        <v>Bus Shelter #12</v>
      </c>
    </row>
    <row r="294" spans="1:2" ht="15" x14ac:dyDescent="0.25">
      <c r="A294" s="2" t="str">
        <f>([3]UKBuilding_List!A294)</f>
        <v>0417</v>
      </c>
      <c r="B294" s="3" t="str">
        <f>([3]UKBuilding_List!C294)</f>
        <v>660 South Limestone</v>
      </c>
    </row>
    <row r="295" spans="1:2" ht="15" x14ac:dyDescent="0.25">
      <c r="A295" s="2" t="str">
        <f>([3]UKBuilding_List!A295)</f>
        <v>0418</v>
      </c>
      <c r="B295" s="3" t="str">
        <f>([3]UKBuilding_List!C295)</f>
        <v>Bus Shelter #4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ht="15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ht="15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ht="15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ht="15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ht="15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ht="15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ht="15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ht="15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ht="15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ht="15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ht="15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ht="15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ht="15" x14ac:dyDescent="0.25">
      <c r="A325" s="2" t="str">
        <f>([3]UKBuilding_List!A325)</f>
        <v>0504</v>
      </c>
      <c r="B325" s="3" t="str">
        <f>([3]UKBuilding_List!C325)</f>
        <v>Sigma Chi Fraternity House</v>
      </c>
    </row>
    <row r="326" spans="1:2" ht="15" x14ac:dyDescent="0.25">
      <c r="A326" s="2" t="str">
        <f>([3]UKBuilding_List!A326)</f>
        <v>0505</v>
      </c>
      <c r="B326" s="3" t="str">
        <f>([3]UKBuilding_List!C326)</f>
        <v>Alpha Tau Omega Fraternity</v>
      </c>
    </row>
    <row r="327" spans="1:2" ht="15" x14ac:dyDescent="0.25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ht="15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ht="15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ht="15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ht="15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ht="15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ht="15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ht="15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ht="15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ht="15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ht="15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ht="15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ht="15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ht="15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ht="15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ht="15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ht="15" x14ac:dyDescent="0.25">
      <c r="A351" s="2" t="str">
        <f>([3]UKBuilding_List!A351)</f>
        <v>0610</v>
      </c>
      <c r="B351" s="3" t="str">
        <f>([3]UKBuilding_List!C351)</f>
        <v>800 Press Avenue</v>
      </c>
    </row>
    <row r="352" spans="1:2" ht="15" x14ac:dyDescent="0.25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2015-01-26T20:49:14Z</dcterms:modified>
</cp:coreProperties>
</file>