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97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Changes'!$A$1:$I$30</definedName>
    <definedName name="_xlnm.Print_Area" localSheetId="1">'SAP Changes'!$A$1:$I$16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7" i="1" l="1"/>
  <c r="M7" i="1"/>
  <c r="J8" i="1"/>
  <c r="M8" i="1"/>
  <c r="J9" i="1"/>
  <c r="M9" i="1"/>
  <c r="J10" i="1"/>
  <c r="M10" i="1"/>
  <c r="J11" i="1"/>
  <c r="M11" i="1"/>
  <c r="J12" i="1"/>
  <c r="M12" i="1"/>
  <c r="J15" i="1"/>
  <c r="M15" i="1"/>
  <c r="J16" i="1"/>
  <c r="M16" i="1"/>
  <c r="J17" i="1"/>
  <c r="M17" i="1"/>
  <c r="J18" i="1"/>
  <c r="M18" i="1"/>
  <c r="J19" i="1"/>
  <c r="M19" i="1"/>
  <c r="J20" i="1"/>
  <c r="M20" i="1"/>
  <c r="J21" i="1"/>
  <c r="M21" i="1"/>
  <c r="J22" i="1"/>
  <c r="M22" i="1"/>
  <c r="J23" i="1"/>
  <c r="M23" i="1"/>
  <c r="J24" i="1"/>
  <c r="M24" i="1"/>
  <c r="J25" i="1"/>
  <c r="M25" i="1"/>
  <c r="J26" i="1"/>
  <c r="M26" i="1"/>
  <c r="J27" i="1"/>
  <c r="M27" i="1"/>
  <c r="J28" i="1"/>
  <c r="M28" i="1"/>
  <c r="J29" i="1"/>
  <c r="M29" i="1"/>
  <c r="J31" i="1"/>
  <c r="M31" i="1"/>
  <c r="E2" i="4" l="1"/>
  <c r="E1" i="4"/>
  <c r="B1" i="4"/>
  <c r="B2" i="4" l="1"/>
  <c r="H34" i="1" l="1"/>
  <c r="G34" i="1"/>
  <c r="M34" i="1" l="1"/>
  <c r="K2" i="1" s="1"/>
  <c r="J3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<sst xmlns="http://schemas.openxmlformats.org/spreadsheetml/2006/main" count="357" uniqueCount="177">
  <si>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</si>
  <si>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</si>
  <si>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</si>
  <si>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</si>
  <si>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</si>
  <si>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</si>
  <si>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</si>
  <si>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</si>
  <si>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</si>
  <si>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</si>
  <si>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</si>
  <si>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</si>
  <si>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</si>
  <si>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</si>
  <si>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</si>
  <si>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</si>
  <si>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</si>
  <si>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</si>
  <si>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</si>
  <si>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</si>
  <si>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</si>
  <si>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</si>
  <si>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</si>
  <si>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</si>
  <si>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</si>
  <si>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</si>
  <si>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</si>
  <si>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</si>
  <si>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</si>
  <si>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</si>
  <si>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</si>
  <si>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</si>
  <si>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</si>
  <si>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</si>
  <si>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</si>
  <si>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</si>
  <si>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</si>
  <si>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</si>
  <si>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</si>
  <si>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</si>
  <si>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</si>
  <si>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</si>
  <si>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</si>
  <si>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</si>
  <si>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</si>
  <si>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</si>
  <si>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</si>
  <si>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</si>
  <si>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</si>
  <si>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</si>
  <si>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</si>
  <si>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</si>
  <si>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</si>
  <si>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</si>
  <si>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</si>
  <si>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</si>
  <si>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</si>
  <si>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</si>
  <si>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</si>
  <si>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</si>
  <si>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</si>
  <si>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</si>
  <si>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</si>
  <si>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</si>
  <si>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</si>
  <si>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</si>
  <si>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</si>
  <si>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</si>
  <si>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</si>
  <si>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</si>
  <si>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</si>
  <si>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</si>
  <si>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</si>
  <si>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0297</t>
  </si>
  <si>
    <t>00</t>
  </si>
  <si>
    <t>D84</t>
  </si>
  <si>
    <t>D84F</t>
  </si>
  <si>
    <t>D84M</t>
  </si>
  <si>
    <t>Room Label Change: D84A Changed To M92A</t>
  </si>
  <si>
    <t>M92A</t>
  </si>
  <si>
    <t>M92B</t>
  </si>
  <si>
    <t>M92C</t>
  </si>
  <si>
    <t>M92D</t>
  </si>
  <si>
    <t>M92E</t>
  </si>
  <si>
    <t>Room Label Change: D84B Changed To M92B</t>
  </si>
  <si>
    <t>Room Label Change: D84C Changed To M92C</t>
  </si>
  <si>
    <t>Room Label Change: D84D Changed To M92D</t>
  </si>
  <si>
    <t>Room Label Change: D84E Changed To M92E</t>
  </si>
  <si>
    <t>D88</t>
  </si>
  <si>
    <t>M001CN</t>
  </si>
  <si>
    <t>M72U</t>
  </si>
  <si>
    <t>Corridor was divided into new study rooms M90A-M90E and COR M90</t>
  </si>
  <si>
    <t>M90A</t>
  </si>
  <si>
    <t>M90B</t>
  </si>
  <si>
    <t>M90C</t>
  </si>
  <si>
    <t>M90D</t>
  </si>
  <si>
    <t>M90E</t>
  </si>
  <si>
    <t>M72U1</t>
  </si>
  <si>
    <t>M91</t>
  </si>
  <si>
    <t>Door alignment correction</t>
  </si>
  <si>
    <t>M72V</t>
  </si>
  <si>
    <t>M93</t>
  </si>
  <si>
    <t>M94</t>
  </si>
  <si>
    <t>ST-B</t>
  </si>
  <si>
    <t>ST-A</t>
  </si>
  <si>
    <t>M92</t>
  </si>
  <si>
    <t>Corridor</t>
  </si>
  <si>
    <t>M90</t>
  </si>
  <si>
    <t>GSF</t>
  </si>
  <si>
    <t>Nicole Kline</t>
  </si>
  <si>
    <t>LX-0297-00</t>
  </si>
  <si>
    <t>DENTAL  - Floor 00</t>
  </si>
  <si>
    <t>LX-0297-00-M0072V</t>
  </si>
  <si>
    <t>DENTAL - Room M0072V</t>
  </si>
  <si>
    <t>DENTAL - Room D0084F</t>
  </si>
  <si>
    <t>DENTAL - Room D0084M</t>
  </si>
  <si>
    <t>LX-0297-00-D0084F</t>
  </si>
  <si>
    <t>LX-0297-00-D0084M</t>
  </si>
  <si>
    <t>LX-0297-00-D0088</t>
  </si>
  <si>
    <t>DENTAL - Room D0088</t>
  </si>
  <si>
    <t>LX-0297-00-M0090B</t>
  </si>
  <si>
    <t>DENTAL - Room M0090B</t>
  </si>
  <si>
    <t>LX-0297-00-M0090</t>
  </si>
  <si>
    <t>LX-0297-00-M0090A</t>
  </si>
  <si>
    <t>DENTAL - Room M0090</t>
  </si>
  <si>
    <t>DENTAL - Room M0090A</t>
  </si>
  <si>
    <t>DENTAL - Room M0090C</t>
  </si>
  <si>
    <t>DENTAL - Room M0090D</t>
  </si>
  <si>
    <t>DENTAL - Room M0090E</t>
  </si>
  <si>
    <t>LX-0297-00-M0090E</t>
  </si>
  <si>
    <t>LX-0297-00-M0090D</t>
  </si>
  <si>
    <t>LX-0297-00-M0090C</t>
  </si>
  <si>
    <t>LX-0297-00-M0092</t>
  </si>
  <si>
    <t>DENTAL - Room M0092</t>
  </si>
  <si>
    <t>LX-0297-00-M0092A</t>
  </si>
  <si>
    <t>DENTAL - Room M0092A</t>
  </si>
  <si>
    <t>LX-0297-00-M0092B</t>
  </si>
  <si>
    <t>DENTAL - Room M0092B</t>
  </si>
  <si>
    <t>LX-0297-00-M0092C</t>
  </si>
  <si>
    <t>DENTAL - Room M0092C</t>
  </si>
  <si>
    <t>LX-0297-00-M0092D</t>
  </si>
  <si>
    <t>DENTAL - Room M0092D</t>
  </si>
  <si>
    <t>LX-0297-00-M0092E</t>
  </si>
  <si>
    <t>DENTAL - Room M0092E</t>
  </si>
  <si>
    <t>LX-0297-00-M0093</t>
  </si>
  <si>
    <t>DENTAL - Room M0093</t>
  </si>
  <si>
    <t>LX-0297-00-M0094</t>
  </si>
  <si>
    <t>DENTAL - Room M0094</t>
  </si>
  <si>
    <t>LX-0297-00-D0081</t>
  </si>
  <si>
    <t>DENTAL - Room D0081</t>
  </si>
  <si>
    <t>LX-0297-00-D0082</t>
  </si>
  <si>
    <t>DENTAL - Room D0082</t>
  </si>
  <si>
    <t>LX-0297-00-D0077B</t>
  </si>
  <si>
    <t>LX-0297-00-D0077C</t>
  </si>
  <si>
    <t>DENTAL - Room D0077B</t>
  </si>
  <si>
    <t>DENTAL - Room D0077C</t>
  </si>
  <si>
    <t>LX-0297-00-D0079A</t>
  </si>
  <si>
    <t>LX-0297-00-D0079A1</t>
  </si>
  <si>
    <t>LX-0297-00-D0079B</t>
  </si>
  <si>
    <t>LX-0297-00-D0079C</t>
  </si>
  <si>
    <t>LX-0297-00-D0079D</t>
  </si>
  <si>
    <t>DENTAL - Room D0079A</t>
  </si>
  <si>
    <t>DENTAL - Room D0079A1</t>
  </si>
  <si>
    <t>DENTAL - Room D0079B</t>
  </si>
  <si>
    <t>DENTAL - Room D0079C</t>
  </si>
  <si>
    <t>DENTAL - Room D0079D</t>
  </si>
  <si>
    <t>LX-0297-00-MA0098</t>
  </si>
  <si>
    <t>DENTAL - Room MA0098</t>
  </si>
  <si>
    <t>LX-0297-00-MN0000E1A</t>
  </si>
  <si>
    <t>LX-0297-00-MN0000E1B</t>
  </si>
  <si>
    <t>DENTAL - Room MNE1A</t>
  </si>
  <si>
    <t>DENTAL - Room MNE1B</t>
  </si>
  <si>
    <t>Small Study</t>
  </si>
  <si>
    <t>Collaborate Study Room created from M72U and  M72U1</t>
  </si>
  <si>
    <t>Study Pods</t>
  </si>
  <si>
    <t>Quiet Study Area</t>
  </si>
  <si>
    <t>Quiet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</si>
</sst>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0" fontId="25" fillId="0" borderId="0"/>
  </cellStyleXfs>
  <cellXfs count="8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24" fillId="38" borderId="0" xfId="43" applyFont="1" applyFill="1" applyAlignment="1" applyProtection="1">
      <alignment horizontal="left"/>
      <protection locked="0"/>
    </xf>
    <xf numFmtId="49" fontId="0" fillId="38" borderId="0" xfId="0" applyNumberFormat="1" applyFill="1" applyProtection="1">
      <protection locked="0"/>
    </xf>
    <xf numFmtId="0" fontId="0" fillId="38" borderId="0" xfId="0" applyFill="1" applyAlignment="1" applyProtection="1">
      <alignment wrapText="1"/>
      <protection locked="0"/>
    </xf>
    <xf numFmtId="0" fontId="0" fillId="38" borderId="0" xfId="0" applyFill="1" applyProtection="1">
      <protection locked="0"/>
    </xf>
    <xf numFmtId="0" fontId="0" fillId="38" borderId="0" xfId="0" applyFill="1" applyAlignment="1" applyProtection="1">
      <protection locked="0"/>
    </xf>
    <xf numFmtId="14" fontId="0" fillId="38" borderId="0" xfId="0" applyNumberFormat="1" applyFill="1" applyProtection="1">
      <protection locked="0"/>
    </xf>
    <xf numFmtId="49" fontId="0" fillId="0" borderId="0" xfId="0" applyNumberFormat="1"/>
    <xf numFmtId="49" fontId="0" fillId="0" borderId="0" xfId="0" applyNumberFormat="1" applyFill="1"/>
    <xf numFmtId="49" fontId="0" fillId="39" borderId="0" xfId="0" applyNumberFormat="1" applyFill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>
            <v>2100</v>
          </cell>
          <cell r="B366">
            <v>2100</v>
          </cell>
          <cell r="C366" t="str">
            <v>Alpha Chi Omega Sorority</v>
          </cell>
          <cell r="D366" t="str">
            <v>Alpha Chi Omega Sorority</v>
          </cell>
        </row>
        <row r="367">
          <cell r="A367">
            <v>2101</v>
          </cell>
          <cell r="B367">
            <v>2101</v>
          </cell>
          <cell r="C367" t="str">
            <v>Beta Theta Pi Fraternity</v>
          </cell>
          <cell r="D367" t="str">
            <v>Beta Theta Pi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tabSelected="1" topLeftCell="A13" zoomScale="90" zoomScaleNormal="90" workbookViewId="0">
      <selection activeCell="I14" sqref="I14"/>
    </sheetView>
  </sheetViews>
  <sheetFormatPr defaultColWidth="9.140625" defaultRowHeight="15"/>
  <cols>
    <col min="1" max="1" width="12.5703125" style="47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34.71093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>
      <c r="A1" s="63" t="s">
        <v>7</v>
      </c>
      <c r="B1" s="83" t="s">
        <v>73</v>
      </c>
      <c r="C1" s="83"/>
      <c r="F1" s="65" t="s">
        <v>10</v>
      </c>
      <c r="G1" s="18">
        <v>43263</v>
      </c>
      <c r="J1" s="67" t="s">
        <v>33</v>
      </c>
      <c r="K1" s="67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>
      <c r="A2" s="64" t="s">
        <v>8</v>
      </c>
      <c r="B2" s="84" t="str">
        <f>VLOOKUP(B1,BuildingList!A:B,2,FALSE)</f>
        <v>Dental Science Building</v>
      </c>
      <c r="C2" s="84"/>
      <c r="F2" s="66" t="s">
        <v>12</v>
      </c>
      <c r="G2" s="22"/>
      <c r="H2" s="16" t="s">
        <v>109</v>
      </c>
      <c r="J2" s="15">
        <f>G34-J34</f>
        <v>15</v>
      </c>
      <c r="K2" s="15">
        <f>H34-M34</f>
        <v>15</v>
      </c>
      <c r="L2" s="23"/>
      <c r="M2" s="23"/>
      <c r="N2" s="23"/>
      <c r="O2" s="24"/>
      <c r="P2" s="25"/>
    </row>
    <row r="3" spans="1:16">
      <c r="J3" s="11"/>
      <c r="K3" s="11"/>
      <c r="L3" s="11"/>
      <c r="M3" s="11"/>
      <c r="N3" s="11"/>
      <c r="O3" s="11"/>
    </row>
    <row r="4" spans="1:16">
      <c r="J4" s="11"/>
      <c r="K4" s="11"/>
      <c r="L4" s="11"/>
      <c r="M4" s="11"/>
      <c r="N4" s="11"/>
      <c r="O4" s="11"/>
    </row>
    <row r="5" spans="1:16" s="29" customFormat="1" ht="45.75" thickBot="1">
      <c r="A5" s="68" t="s">
        <v>19</v>
      </c>
      <c r="B5" s="68" t="s">
        <v>14</v>
      </c>
      <c r="C5" s="69" t="s">
        <v>9</v>
      </c>
      <c r="D5" s="69" t="s">
        <v>4</v>
      </c>
      <c r="E5" s="69" t="s">
        <v>1</v>
      </c>
      <c r="F5" s="69" t="s">
        <v>11</v>
      </c>
      <c r="G5" s="69" t="s">
        <v>15</v>
      </c>
      <c r="H5" s="69" t="s">
        <v>16</v>
      </c>
      <c r="I5" s="70" t="s">
        <v>17</v>
      </c>
      <c r="J5" s="70" t="s">
        <v>36</v>
      </c>
      <c r="K5" s="70" t="s">
        <v>37</v>
      </c>
      <c r="L5" s="70" t="s">
        <v>38</v>
      </c>
      <c r="M5" s="70" t="s">
        <v>39</v>
      </c>
      <c r="N5" s="70" t="s">
        <v>37</v>
      </c>
      <c r="O5" s="70" t="s">
        <v>38</v>
      </c>
    </row>
    <row r="6" spans="1:16" ht="15.75" thickTop="1">
      <c r="A6" s="74" t="s">
        <v>108</v>
      </c>
      <c r="B6" s="75" t="s">
        <v>74</v>
      </c>
      <c r="C6" s="76" t="s">
        <v>71</v>
      </c>
      <c r="D6" s="77" t="s">
        <v>5</v>
      </c>
      <c r="E6" s="78">
        <v>31291</v>
      </c>
      <c r="F6" s="78">
        <v>31362</v>
      </c>
      <c r="G6" s="78" t="s">
        <v>2</v>
      </c>
      <c r="H6" s="77" t="s">
        <v>13</v>
      </c>
      <c r="I6" s="76"/>
      <c r="J6" s="77"/>
      <c r="K6" s="79"/>
      <c r="L6" s="77"/>
      <c r="M6" s="77"/>
      <c r="N6" s="79"/>
      <c r="O6" s="77"/>
    </row>
    <row r="7" spans="1:16" s="40" customFormat="1">
      <c r="A7" s="47" t="s">
        <v>75</v>
      </c>
      <c r="B7" s="47" t="s">
        <v>74</v>
      </c>
      <c r="C7" s="41" t="s">
        <v>71</v>
      </c>
      <c r="D7" s="40" t="s">
        <v>5</v>
      </c>
      <c r="E7" s="49">
        <v>279</v>
      </c>
      <c r="F7" s="49">
        <v>286</v>
      </c>
      <c r="G7" s="49" t="s">
        <v>2</v>
      </c>
      <c r="H7" s="40" t="s">
        <v>2</v>
      </c>
      <c r="I7" s="41"/>
      <c r="J7" s="56" t="str">
        <f>IF(G7="No Change","N/A",IF(G7="New Tag Required",Lookup!F:F,IF(G7="Remove Old Tag",Lookup!F:F,IF(G7="N/A","N/A",""))))</f>
        <v>N/A</v>
      </c>
      <c r="K7" s="57"/>
      <c r="L7" s="47"/>
      <c r="M7" s="56" t="str">
        <f>IF(H7="No Change","N/A",IF(H7="New Tag Required",Lookup!F:F,IF(H7="Remove Old Sign",Lookup!F:F,IF(H7="N/A","N/A",""))))</f>
        <v>N/A</v>
      </c>
      <c r="N7" s="57"/>
      <c r="O7" s="56"/>
    </row>
    <row r="8" spans="1:16" s="40" customFormat="1">
      <c r="A8" s="60" t="s">
        <v>76</v>
      </c>
      <c r="B8" s="47" t="s">
        <v>74</v>
      </c>
      <c r="C8" s="41" t="s">
        <v>71</v>
      </c>
      <c r="D8" s="40" t="s">
        <v>5</v>
      </c>
      <c r="E8" s="49">
        <v>53</v>
      </c>
      <c r="F8" s="49">
        <v>54</v>
      </c>
      <c r="G8" s="49" t="s">
        <v>2</v>
      </c>
      <c r="H8" s="40" t="s">
        <v>2</v>
      </c>
      <c r="I8" s="41"/>
      <c r="J8" s="56" t="str">
        <f>IF(G8="No Change","N/A",IF(G8="New Tag Required",Lookup!F:F,IF(G8="Remove Old Tag",Lookup!F:F,IF(G8="N/A","N/A",""))))</f>
        <v>N/A</v>
      </c>
      <c r="K8" s="57"/>
      <c r="L8" s="60"/>
      <c r="M8" s="56" t="str">
        <f>IF(H8="No Change","N/A",IF(H8="New Tag Required",Lookup!F:F,IF(H8="Remove Old Sign",Lookup!F:F,IF(H8="N/A","N/A",""))))</f>
        <v>N/A</v>
      </c>
      <c r="N8" s="57"/>
      <c r="O8" s="56"/>
    </row>
    <row r="9" spans="1:16" s="40" customFormat="1">
      <c r="A9" s="60" t="s">
        <v>77</v>
      </c>
      <c r="B9" s="47" t="s">
        <v>74</v>
      </c>
      <c r="C9" s="41" t="s">
        <v>71</v>
      </c>
      <c r="D9" s="40" t="s">
        <v>5</v>
      </c>
      <c r="E9" s="49">
        <v>170</v>
      </c>
      <c r="F9" s="49">
        <v>177</v>
      </c>
      <c r="G9" s="49" t="s">
        <v>2</v>
      </c>
      <c r="H9" s="40" t="s">
        <v>2</v>
      </c>
      <c r="I9" s="41" t="s">
        <v>99</v>
      </c>
      <c r="J9" s="56" t="str">
        <f>IF(G9="No Change","N/A",IF(G9="New Tag Required",Lookup!F:F,IF(G9="Remove Old Tag",Lookup!F:F,IF(G9="N/A","N/A",""))))</f>
        <v>N/A</v>
      </c>
      <c r="K9" s="57"/>
      <c r="L9" s="60"/>
      <c r="M9" s="56" t="str">
        <f>IF(H9="No Change","N/A",IF(H9="New Tag Required",Lookup!F:F,IF(H9="Remove Old Sign",Lookup!F:F,IF(H9="N/A","N/A",""))))</f>
        <v>N/A</v>
      </c>
      <c r="N9" s="57"/>
      <c r="O9" s="56"/>
    </row>
    <row r="10" spans="1:16" s="40" customFormat="1">
      <c r="A10" s="60" t="s">
        <v>88</v>
      </c>
      <c r="B10" s="47" t="s">
        <v>74</v>
      </c>
      <c r="C10" s="41" t="s">
        <v>71</v>
      </c>
      <c r="D10" s="40" t="s">
        <v>5</v>
      </c>
      <c r="E10" s="49">
        <v>37</v>
      </c>
      <c r="F10" s="49">
        <v>42</v>
      </c>
      <c r="G10" s="49" t="s">
        <v>2</v>
      </c>
      <c r="H10" s="40" t="s">
        <v>2</v>
      </c>
      <c r="I10" s="41"/>
      <c r="J10" s="56" t="str">
        <f>IF(G10="No Change","N/A",IF(G10="New Tag Required",Lookup!F:F,IF(G10="Remove Old Tag",Lookup!F:F,IF(G10="N/A","N/A",""))))</f>
        <v>N/A</v>
      </c>
      <c r="K10" s="57"/>
      <c r="L10" s="56"/>
      <c r="M10" s="56" t="str">
        <f>IF(H10="No Change","N/A",IF(H10="New Tag Required",Lookup!F:F,IF(H10="Remove Old Sign",Lookup!F:F,IF(H10="N/A","N/A",""))))</f>
        <v>N/A</v>
      </c>
      <c r="N10" s="57"/>
      <c r="O10" s="56"/>
    </row>
    <row r="11" spans="1:16" s="40" customFormat="1">
      <c r="A11" s="60" t="s">
        <v>89</v>
      </c>
      <c r="B11" s="47" t="s">
        <v>74</v>
      </c>
      <c r="C11" s="41" t="s">
        <v>71</v>
      </c>
      <c r="D11" s="40" t="s">
        <v>5</v>
      </c>
      <c r="E11" s="49">
        <v>1059</v>
      </c>
      <c r="F11" s="49">
        <v>1092</v>
      </c>
      <c r="G11" s="49" t="s">
        <v>2</v>
      </c>
      <c r="H11" s="40" t="s">
        <v>2</v>
      </c>
      <c r="I11" s="41"/>
      <c r="J11" s="56" t="str">
        <f>IF(G11="No Change","N/A",IF(G11="New Tag Required",Lookup!F:F,IF(G11="Remove Old Tag",Lookup!F:F,IF(G11="N/A","N/A",""))))</f>
        <v>N/A</v>
      </c>
      <c r="K11" s="61"/>
      <c r="L11" s="41"/>
      <c r="M11" s="56" t="str">
        <f>IF(H11="No Change","N/A",IF(H11="New Tag Required",Lookup!F:F,IF(H11="Remove Old Sign",Lookup!F:F,IF(H11="N/A","N/A",""))))</f>
        <v>N/A</v>
      </c>
      <c r="N11" s="61"/>
      <c r="O11" s="41"/>
    </row>
    <row r="12" spans="1:16" s="40" customFormat="1" ht="45">
      <c r="A12" s="60" t="s">
        <v>90</v>
      </c>
      <c r="B12" s="47" t="s">
        <v>74</v>
      </c>
      <c r="C12" s="41" t="s">
        <v>52</v>
      </c>
      <c r="D12" s="40" t="s">
        <v>5</v>
      </c>
      <c r="E12" s="49">
        <v>1282</v>
      </c>
      <c r="F12" s="49">
        <v>0</v>
      </c>
      <c r="G12" s="49" t="s">
        <v>53</v>
      </c>
      <c r="H12" s="40" t="s">
        <v>54</v>
      </c>
      <c r="I12" s="41" t="s">
        <v>91</v>
      </c>
      <c r="J12" s="56">
        <f>IF(G12="No Change","N/A",IF(G12="New Tag Required",Lookup!F:F,IF(G12="Remove Old Tag",Lookup!F:F,IF(G12="N/A","N/A",""))))</f>
        <v>0</v>
      </c>
      <c r="K12" s="61"/>
      <c r="L12" s="41"/>
      <c r="M12" s="56">
        <f>IF(H12="No Change","N/A",IF(H12="New Tag Required",Lookup!F:F,IF(H12="Remove Old Sign",Lookup!F:F,IF(H12="N/A","N/A",""))))</f>
        <v>0</v>
      </c>
      <c r="N12" s="61"/>
      <c r="O12" s="41"/>
    </row>
    <row r="13" spans="1:16" s="40" customFormat="1" ht="30">
      <c r="A13" s="60" t="s">
        <v>97</v>
      </c>
      <c r="B13" s="47" t="s">
        <v>74</v>
      </c>
      <c r="C13" s="41" t="s">
        <v>52</v>
      </c>
      <c r="D13" s="40" t="s">
        <v>5</v>
      </c>
      <c r="E13" s="49">
        <v>126</v>
      </c>
      <c r="F13" s="49">
        <v>0</v>
      </c>
      <c r="G13" s="49" t="s">
        <v>53</v>
      </c>
      <c r="H13" s="40" t="s">
        <v>54</v>
      </c>
      <c r="I13" s="41"/>
      <c r="J13" s="56"/>
      <c r="K13" s="61"/>
      <c r="L13" s="41"/>
      <c r="M13" s="56"/>
      <c r="N13" s="61"/>
      <c r="O13" s="41"/>
    </row>
    <row r="14" spans="1:16" s="40" customFormat="1" ht="30">
      <c r="A14" s="60" t="s">
        <v>100</v>
      </c>
      <c r="B14" s="47" t="s">
        <v>74</v>
      </c>
      <c r="C14" s="41" t="s">
        <v>52</v>
      </c>
      <c r="D14" s="40" t="s">
        <v>5</v>
      </c>
      <c r="E14" s="49">
        <v>2923</v>
      </c>
      <c r="F14" s="49">
        <v>0</v>
      </c>
      <c r="G14" s="49" t="s">
        <v>53</v>
      </c>
      <c r="H14" s="40" t="s">
        <v>54</v>
      </c>
      <c r="I14" s="41"/>
      <c r="J14" s="56"/>
      <c r="K14" s="61"/>
      <c r="L14" s="41"/>
      <c r="M14" s="56"/>
      <c r="N14" s="61"/>
      <c r="O14" s="41"/>
    </row>
    <row r="15" spans="1:16" s="40" customFormat="1">
      <c r="A15" s="40" t="s">
        <v>107</v>
      </c>
      <c r="B15" s="47" t="s">
        <v>74</v>
      </c>
      <c r="C15" s="41" t="s">
        <v>50</v>
      </c>
      <c r="D15" s="40" t="s">
        <v>5</v>
      </c>
      <c r="E15" s="49">
        <v>0</v>
      </c>
      <c r="F15" s="49">
        <v>566</v>
      </c>
      <c r="G15" s="49" t="s">
        <v>3</v>
      </c>
      <c r="H15" s="40" t="s">
        <v>18</v>
      </c>
      <c r="I15" s="41" t="s">
        <v>106</v>
      </c>
      <c r="J15" s="56">
        <f>IF(G15="No Change","N/A",IF(G15="New Tag Required",Lookup!F:F,IF(G15="Remove Old Tag",Lookup!F:F,IF(G15="N/A","N/A",""))))</f>
        <v>0</v>
      </c>
      <c r="K15" s="61"/>
      <c r="L15" s="41"/>
      <c r="M15" s="56" t="str">
        <f>IF(H15="No Change","N/A",IF(H15="New Tag Required",Lookup!F:F,IF(H15="Remove Old Sign",Lookup!F:F,IF(H15="N/A","N/A",""))))</f>
        <v/>
      </c>
      <c r="N15" s="61"/>
      <c r="O15" s="41"/>
    </row>
    <row r="16" spans="1:16" s="40" customFormat="1">
      <c r="A16" s="40" t="s">
        <v>92</v>
      </c>
      <c r="B16" s="47" t="s">
        <v>74</v>
      </c>
      <c r="C16" s="41" t="s">
        <v>50</v>
      </c>
      <c r="D16" s="40" t="s">
        <v>5</v>
      </c>
      <c r="E16" s="49">
        <v>0</v>
      </c>
      <c r="F16" s="49">
        <v>94</v>
      </c>
      <c r="G16" s="49" t="s">
        <v>3</v>
      </c>
      <c r="H16" s="40" t="s">
        <v>18</v>
      </c>
      <c r="I16" s="41" t="s">
        <v>172</v>
      </c>
      <c r="J16" s="56">
        <f>IF(G16="No Change","N/A",IF(G16="New Tag Required",Lookup!F:F,IF(G16="Remove Old Tag",Lookup!F:F,IF(G16="N/A","N/A",""))))</f>
        <v>0</v>
      </c>
      <c r="K16" s="61"/>
      <c r="L16" s="41"/>
      <c r="M16" s="56" t="str">
        <f>IF(H16="No Change","N/A",IF(H16="New Tag Required",Lookup!F:F,IF(H16="Remove Old Sign",Lookup!F:F,IF(H16="N/A","N/A",""))))</f>
        <v/>
      </c>
      <c r="N16" s="61"/>
      <c r="O16" s="41"/>
    </row>
    <row r="17" spans="1:15" s="40" customFormat="1">
      <c r="A17" s="40" t="s">
        <v>93</v>
      </c>
      <c r="B17" s="47" t="s">
        <v>74</v>
      </c>
      <c r="C17" s="41" t="s">
        <v>50</v>
      </c>
      <c r="D17" s="40" t="s">
        <v>5</v>
      </c>
      <c r="E17" s="49">
        <v>0</v>
      </c>
      <c r="F17" s="49">
        <v>101</v>
      </c>
      <c r="G17" s="49" t="s">
        <v>3</v>
      </c>
      <c r="H17" s="40" t="s">
        <v>18</v>
      </c>
      <c r="I17" s="41" t="s">
        <v>172</v>
      </c>
      <c r="J17" s="56">
        <f>IF(G17="No Change","N/A",IF(G17="New Tag Required",Lookup!F:F,IF(G17="Remove Old Tag",Lookup!F:F,IF(G17="N/A","N/A",""))))</f>
        <v>0</v>
      </c>
      <c r="K17" s="61"/>
      <c r="L17" s="41"/>
      <c r="M17" s="56" t="str">
        <f>IF(H17="No Change","N/A",IF(H17="New Tag Required",Lookup!F:F,IF(H17="Remove Old Sign",Lookup!F:F,IF(H17="N/A","N/A",""))))</f>
        <v/>
      </c>
      <c r="N17" s="61"/>
      <c r="O17" s="41"/>
    </row>
    <row r="18" spans="1:15" s="40" customFormat="1">
      <c r="A18" s="40" t="s">
        <v>94</v>
      </c>
      <c r="B18" s="47" t="s">
        <v>74</v>
      </c>
      <c r="C18" s="41" t="s">
        <v>50</v>
      </c>
      <c r="D18" s="40" t="s">
        <v>5</v>
      </c>
      <c r="E18" s="49">
        <v>0</v>
      </c>
      <c r="F18" s="50">
        <v>101</v>
      </c>
      <c r="G18" s="49" t="s">
        <v>3</v>
      </c>
      <c r="H18" s="40" t="s">
        <v>18</v>
      </c>
      <c r="I18" s="41" t="s">
        <v>172</v>
      </c>
      <c r="J18" s="56">
        <f>IF(G18="No Change","N/A",IF(G18="New Tag Required",Lookup!F:F,IF(G18="Remove Old Tag",Lookup!F:F,IF(G18="N/A","N/A",""))))</f>
        <v>0</v>
      </c>
      <c r="K18" s="61"/>
      <c r="L18" s="41"/>
      <c r="M18" s="56" t="str">
        <f>IF(H18="No Change","N/A",IF(H18="New Tag Required",Lookup!F:F,IF(H18="Remove Old Sign",Lookup!F:F,IF(H18="N/A","N/A",""))))</f>
        <v/>
      </c>
      <c r="N18" s="61"/>
      <c r="O18" s="41"/>
    </row>
    <row r="19" spans="1:15" s="40" customFormat="1">
      <c r="A19" s="40" t="s">
        <v>95</v>
      </c>
      <c r="B19" s="47" t="s">
        <v>74</v>
      </c>
      <c r="C19" s="41" t="s">
        <v>50</v>
      </c>
      <c r="D19" s="40" t="s">
        <v>5</v>
      </c>
      <c r="E19" s="49">
        <v>0</v>
      </c>
      <c r="F19" s="49">
        <v>101</v>
      </c>
      <c r="G19" s="49" t="s">
        <v>3</v>
      </c>
      <c r="H19" s="40" t="s">
        <v>18</v>
      </c>
      <c r="I19" s="41" t="s">
        <v>172</v>
      </c>
      <c r="J19" s="56">
        <f>IF(G19="No Change","N/A",IF(G19="New Tag Required",Lookup!F:F,IF(G19="Remove Old Tag",Lookup!F:F,IF(G19="N/A","N/A",""))))</f>
        <v>0</v>
      </c>
      <c r="K19" s="61"/>
      <c r="L19" s="41"/>
      <c r="M19" s="56" t="str">
        <f>IF(H19="No Change","N/A",IF(H19="New Tag Required",Lookup!F:F,IF(H19="Remove Old Sign",Lookup!F:F,IF(H19="N/A","N/A",""))))</f>
        <v/>
      </c>
      <c r="N19" s="61"/>
      <c r="O19" s="41"/>
    </row>
    <row r="20" spans="1:15" s="40" customFormat="1">
      <c r="A20" s="40" t="s">
        <v>96</v>
      </c>
      <c r="B20" s="47" t="s">
        <v>74</v>
      </c>
      <c r="C20" s="41" t="s">
        <v>50</v>
      </c>
      <c r="D20" s="40" t="s">
        <v>5</v>
      </c>
      <c r="E20" s="49">
        <v>0</v>
      </c>
      <c r="F20" s="49">
        <v>99</v>
      </c>
      <c r="G20" s="49" t="s">
        <v>3</v>
      </c>
      <c r="H20" s="40" t="s">
        <v>18</v>
      </c>
      <c r="I20" s="41" t="s">
        <v>172</v>
      </c>
      <c r="J20" s="56">
        <f>IF(G20="No Change","N/A",IF(G20="New Tag Required",Lookup!F:F,IF(G20="Remove Old Tag",Lookup!F:F,IF(G20="N/A","N/A",""))))</f>
        <v>0</v>
      </c>
      <c r="K20" s="62"/>
      <c r="M20" s="56" t="str">
        <f>IF(H20="No Change","N/A",IF(H20="New Tag Required",Lookup!F:F,IF(H20="Remove Old Sign",Lookup!F:F,IF(H20="N/A","N/A",""))))</f>
        <v/>
      </c>
      <c r="N20" s="61"/>
      <c r="O20" s="41"/>
    </row>
    <row r="21" spans="1:15" s="40" customFormat="1" ht="30" customHeight="1">
      <c r="A21" s="40" t="s">
        <v>98</v>
      </c>
      <c r="B21" s="47" t="s">
        <v>74</v>
      </c>
      <c r="C21" s="41" t="s">
        <v>50</v>
      </c>
      <c r="D21" s="40" t="s">
        <v>5</v>
      </c>
      <c r="E21" s="49">
        <v>0</v>
      </c>
      <c r="F21" s="49">
        <v>270</v>
      </c>
      <c r="G21" s="49" t="s">
        <v>3</v>
      </c>
      <c r="H21" s="40" t="s">
        <v>18</v>
      </c>
      <c r="I21" s="41" t="s">
        <v>173</v>
      </c>
      <c r="J21" s="56">
        <f>IF(G21="No Change","N/A",IF(G21="New Tag Required",Lookup!F:F,IF(G21="Remove Old Tag",Lookup!F:F,IF(G21="N/A","N/A",""))))</f>
        <v>0</v>
      </c>
      <c r="K21" s="62"/>
      <c r="M21" s="56" t="str">
        <f>IF(H21="No Change","N/A",IF(H21="New Tag Required",Lookup!F:F,IF(H21="Remove Old Sign",Lookup!F:F,IF(H21="N/A","N/A",""))))</f>
        <v/>
      </c>
      <c r="N21" s="61"/>
      <c r="O21" s="41"/>
    </row>
    <row r="22" spans="1:15" s="40" customFormat="1">
      <c r="A22" s="47" t="s">
        <v>105</v>
      </c>
      <c r="B22" s="47" t="s">
        <v>74</v>
      </c>
      <c r="C22" s="41" t="s">
        <v>50</v>
      </c>
      <c r="D22" s="40" t="s">
        <v>5</v>
      </c>
      <c r="E22" s="49">
        <v>0</v>
      </c>
      <c r="F22" s="49">
        <v>414</v>
      </c>
      <c r="G22" s="49" t="s">
        <v>3</v>
      </c>
      <c r="H22" s="40" t="s">
        <v>18</v>
      </c>
      <c r="I22" s="41" t="s">
        <v>106</v>
      </c>
      <c r="J22" s="56">
        <f>IF(G22="No Change","N/A",IF(G22="New Tag Required",Lookup!F:F,IF(G22="Remove Old Tag",Lookup!F:F,IF(G22="N/A","N/A",""))))</f>
        <v>0</v>
      </c>
      <c r="K22" s="57"/>
      <c r="L22" s="47"/>
      <c r="M22" s="56" t="str">
        <f>IF(H22="No Change","N/A",IF(H22="New Tag Required",Lookup!F:F,IF(H22="Remove Old Sign",Lookup!F:F,IF(H22="N/A","N/A",""))))</f>
        <v/>
      </c>
      <c r="N22" s="57"/>
      <c r="O22" s="56"/>
    </row>
    <row r="23" spans="1:15" s="40" customFormat="1" ht="29.25" customHeight="1">
      <c r="A23" s="47" t="s">
        <v>79</v>
      </c>
      <c r="B23" s="47" t="s">
        <v>74</v>
      </c>
      <c r="C23" s="41" t="s">
        <v>78</v>
      </c>
      <c r="D23" s="40" t="s">
        <v>5</v>
      </c>
      <c r="E23" s="49">
        <v>73</v>
      </c>
      <c r="F23" s="49">
        <v>107</v>
      </c>
      <c r="G23" s="49" t="s">
        <v>3</v>
      </c>
      <c r="H23" s="40" t="s">
        <v>18</v>
      </c>
      <c r="I23" s="41" t="s">
        <v>176</v>
      </c>
      <c r="J23" s="56">
        <f>IF(G23="No Change","N/A",IF(G23="New Tag Required",Lookup!F:F,IF(G23="Remove Old Tag",Lookup!F:F,IF(G23="N/A","N/A",""))))</f>
        <v>0</v>
      </c>
      <c r="K23" s="57"/>
      <c r="L23" s="47"/>
      <c r="M23" s="56" t="str">
        <f>IF(H23="No Change","N/A",IF(H23="New Tag Required",Lookup!F:F,IF(H23="Remove Old Sign",Lookup!F:F,IF(H23="N/A","N/A",""))))</f>
        <v/>
      </c>
      <c r="N23" s="57"/>
      <c r="O23" s="56"/>
    </row>
    <row r="24" spans="1:15" s="40" customFormat="1" ht="30">
      <c r="A24" s="58" t="s">
        <v>80</v>
      </c>
      <c r="B24" s="47" t="s">
        <v>74</v>
      </c>
      <c r="C24" s="41" t="s">
        <v>84</v>
      </c>
      <c r="D24" s="40" t="s">
        <v>5</v>
      </c>
      <c r="E24" s="59">
        <v>72</v>
      </c>
      <c r="F24" s="59">
        <v>107</v>
      </c>
      <c r="G24" s="49" t="s">
        <v>3</v>
      </c>
      <c r="H24" s="40" t="s">
        <v>18</v>
      </c>
      <c r="I24" s="41" t="s">
        <v>176</v>
      </c>
      <c r="J24" s="56">
        <f>IF(G24="No Change","N/A",IF(G24="New Tag Required",Lookup!F:F,IF(G24="Remove Old Tag",Lookup!F:F,IF(G24="N/A","N/A",""))))</f>
        <v>0</v>
      </c>
      <c r="K24" s="57"/>
      <c r="L24" s="58"/>
      <c r="M24" s="56" t="str">
        <f>IF(H24="No Change","N/A",IF(H24="New Tag Required",Lookup!F:F,IF(H24="Remove Old Sign",Lookup!F:F,IF(H24="N/A","N/A",""))))</f>
        <v/>
      </c>
      <c r="N24" s="57"/>
      <c r="O24" s="56"/>
    </row>
    <row r="25" spans="1:15" s="40" customFormat="1" ht="30">
      <c r="A25" s="58" t="s">
        <v>81</v>
      </c>
      <c r="B25" s="47" t="s">
        <v>74</v>
      </c>
      <c r="C25" s="41" t="s">
        <v>85</v>
      </c>
      <c r="D25" s="40" t="s">
        <v>5</v>
      </c>
      <c r="E25" s="49">
        <v>73</v>
      </c>
      <c r="F25" s="49">
        <v>107</v>
      </c>
      <c r="G25" s="49" t="s">
        <v>3</v>
      </c>
      <c r="H25" s="40" t="s">
        <v>18</v>
      </c>
      <c r="I25" s="41" t="s">
        <v>176</v>
      </c>
      <c r="J25" s="56">
        <f>IF(G25="No Change","N/A",IF(G25="New Tag Required",Lookup!F:F,IF(G25="Remove Old Tag",Lookup!F:F,IF(G25="N/A","N/A",""))))</f>
        <v>0</v>
      </c>
      <c r="K25" s="57"/>
      <c r="L25" s="58"/>
      <c r="M25" s="56" t="str">
        <f>IF(H25="No Change","N/A",IF(H25="New Tag Required",Lookup!F:F,IF(H25="Remove Old Sign",Lookup!F:F,IF(H25="N/A","N/A",""))))</f>
        <v/>
      </c>
      <c r="N25" s="57"/>
      <c r="O25" s="56"/>
    </row>
    <row r="26" spans="1:15" s="40" customFormat="1" ht="30">
      <c r="A26" s="60" t="s">
        <v>82</v>
      </c>
      <c r="B26" s="47" t="s">
        <v>74</v>
      </c>
      <c r="C26" s="41" t="s">
        <v>86</v>
      </c>
      <c r="D26" s="40" t="s">
        <v>5</v>
      </c>
      <c r="E26" s="49">
        <v>72</v>
      </c>
      <c r="F26" s="49">
        <v>107</v>
      </c>
      <c r="G26" s="49" t="s">
        <v>3</v>
      </c>
      <c r="H26" s="40" t="s">
        <v>18</v>
      </c>
      <c r="I26" s="41" t="s">
        <v>176</v>
      </c>
      <c r="J26" s="56">
        <f>IF(G26="No Change","N/A",IF(G26="New Tag Required",Lookup!F:F,IF(G26="Remove Old Tag",Lookup!F:F,IF(G26="N/A","N/A",""))))</f>
        <v>0</v>
      </c>
      <c r="K26" s="57"/>
      <c r="L26" s="60"/>
      <c r="M26" s="56" t="str">
        <f>IF(H26="No Change","N/A",IF(H26="New Tag Required",Lookup!F:F,IF(H26="Remove Old Sign",Lookup!F:F,IF(H26="N/A","N/A",""))))</f>
        <v/>
      </c>
      <c r="N26" s="57"/>
      <c r="O26" s="56"/>
    </row>
    <row r="27" spans="1:15" s="40" customFormat="1" ht="30">
      <c r="A27" s="60" t="s">
        <v>83</v>
      </c>
      <c r="B27" s="47" t="s">
        <v>74</v>
      </c>
      <c r="C27" s="41" t="s">
        <v>87</v>
      </c>
      <c r="D27" s="40" t="s">
        <v>5</v>
      </c>
      <c r="E27" s="49">
        <v>73</v>
      </c>
      <c r="F27" s="49">
        <v>115</v>
      </c>
      <c r="G27" s="49" t="s">
        <v>3</v>
      </c>
      <c r="H27" s="40" t="s">
        <v>18</v>
      </c>
      <c r="I27" s="41" t="s">
        <v>176</v>
      </c>
      <c r="J27" s="56">
        <f>IF(G27="No Change","N/A",IF(G27="New Tag Required",Lookup!F:F,IF(G27="Remove Old Tag",Lookup!F:F,IF(G27="N/A","N/A",""))))</f>
        <v>0</v>
      </c>
      <c r="K27" s="57"/>
      <c r="L27" s="60"/>
      <c r="M27" s="56" t="str">
        <f>IF(H27="No Change","N/A",IF(H27="New Tag Required",Lookup!F:F,IF(H27="Remove Old Sign",Lookup!F:F,IF(H27="N/A","N/A",""))))</f>
        <v/>
      </c>
      <c r="N27" s="57"/>
      <c r="O27" s="56"/>
    </row>
    <row r="28" spans="1:15" s="40" customFormat="1">
      <c r="A28" s="40" t="s">
        <v>101</v>
      </c>
      <c r="B28" s="47" t="s">
        <v>74</v>
      </c>
      <c r="C28" s="41" t="s">
        <v>50</v>
      </c>
      <c r="D28" s="40" t="s">
        <v>5</v>
      </c>
      <c r="E28" s="49">
        <v>0</v>
      </c>
      <c r="F28" s="49">
        <v>956</v>
      </c>
      <c r="G28" s="49" t="s">
        <v>3</v>
      </c>
      <c r="H28" s="40" t="s">
        <v>18</v>
      </c>
      <c r="I28" s="41" t="s">
        <v>174</v>
      </c>
      <c r="J28" s="56">
        <f>IF(G28="No Change","N/A",IF(G28="New Tag Required",Lookup!F:F,IF(G28="Remove Old Tag",Lookup!F:F,IF(G28="N/A","N/A",""))))</f>
        <v>0</v>
      </c>
      <c r="K28" s="62"/>
      <c r="M28" s="56" t="str">
        <f>IF(H28="No Change","N/A",IF(H28="New Tag Required",Lookup!F:F,IF(H28="Remove Old Sign",Lookup!F:F,IF(H28="N/A","N/A",""))))</f>
        <v/>
      </c>
      <c r="N28" s="62"/>
    </row>
    <row r="29" spans="1:15" s="40" customFormat="1">
      <c r="A29" s="40" t="s">
        <v>102</v>
      </c>
      <c r="B29" s="47" t="s">
        <v>74</v>
      </c>
      <c r="C29" s="41" t="s">
        <v>50</v>
      </c>
      <c r="D29" s="40" t="s">
        <v>5</v>
      </c>
      <c r="E29" s="49">
        <v>0</v>
      </c>
      <c r="F29" s="49">
        <v>1118</v>
      </c>
      <c r="G29" s="49" t="s">
        <v>3</v>
      </c>
      <c r="H29" s="40" t="s">
        <v>18</v>
      </c>
      <c r="I29" s="41" t="s">
        <v>175</v>
      </c>
      <c r="J29" s="56">
        <f>IF(G29="No Change","N/A",IF(G29="New Tag Required",Lookup!F:F,IF(G29="Remove Old Tag",Lookup!F:F,IF(G29="N/A","N/A",""))))</f>
        <v>0</v>
      </c>
      <c r="K29" s="62"/>
      <c r="M29" s="56" t="str">
        <f>IF(H29="No Change","N/A",IF(H29="New Tag Required",Lookup!F:F,IF(H29="Remove Old Sign",Lookup!F:F,IF(H29="N/A","N/A",""))))</f>
        <v/>
      </c>
      <c r="N29" s="62"/>
    </row>
    <row r="30" spans="1:15" s="40" customFormat="1">
      <c r="A30" s="40" t="s">
        <v>104</v>
      </c>
      <c r="B30" s="47" t="s">
        <v>74</v>
      </c>
      <c r="C30" s="41" t="s">
        <v>71</v>
      </c>
      <c r="D30" s="40" t="s">
        <v>5</v>
      </c>
      <c r="E30" s="49">
        <v>152</v>
      </c>
      <c r="F30" s="49">
        <v>158</v>
      </c>
      <c r="G30" s="49" t="s">
        <v>2</v>
      </c>
      <c r="H30" s="40" t="s">
        <v>2</v>
      </c>
      <c r="I30" s="41"/>
      <c r="J30" s="56"/>
      <c r="K30" s="62"/>
      <c r="M30" s="56"/>
      <c r="N30" s="62"/>
    </row>
    <row r="31" spans="1:15" s="40" customFormat="1">
      <c r="A31" s="48" t="s">
        <v>103</v>
      </c>
      <c r="B31" s="47" t="s">
        <v>74</v>
      </c>
      <c r="C31" s="41" t="s">
        <v>71</v>
      </c>
      <c r="D31" s="40" t="s">
        <v>5</v>
      </c>
      <c r="E31" s="49">
        <v>74</v>
      </c>
      <c r="F31" s="49">
        <v>72</v>
      </c>
      <c r="G31" s="49" t="s">
        <v>2</v>
      </c>
      <c r="H31" s="40" t="s">
        <v>2</v>
      </c>
      <c r="I31" s="41"/>
      <c r="J31" s="56" t="str">
        <f>IF(G31="No Change","N/A",IF(G31="New Tag Required",Lookup!F:F,IF(G31="Remove Old Tag",Lookup!F:F,IF(G31="N/A","N/A",""))))</f>
        <v>N/A</v>
      </c>
      <c r="K31" s="62"/>
      <c r="M31" s="56" t="str">
        <f>IF(H31="No Change","N/A",IF(H31="New Tag Required",Lookup!F:F,IF(H31="Remove Old Sign",Lookup!F:F,IF(H31="N/A","N/A",""))))</f>
        <v>N/A</v>
      </c>
      <c r="N31" s="62"/>
    </row>
    <row r="32" spans="1:15" ht="15.75" thickBot="1"/>
    <row r="33" spans="1:13" ht="45">
      <c r="A33" s="53"/>
      <c r="C33" s="11"/>
      <c r="E33" s="30"/>
      <c r="F33" s="30"/>
      <c r="G33" s="71" t="s">
        <v>45</v>
      </c>
      <c r="H33" s="72" t="s">
        <v>46</v>
      </c>
      <c r="J33" s="73" t="s">
        <v>40</v>
      </c>
      <c r="K33" s="10"/>
      <c r="L33" s="10"/>
      <c r="M33" s="73" t="s">
        <v>41</v>
      </c>
    </row>
    <row r="34" spans="1:13" ht="15.75" thickBot="1">
      <c r="A34" s="53"/>
      <c r="C34" s="11"/>
      <c r="E34" s="30"/>
      <c r="F34" s="30"/>
      <c r="G34" s="14">
        <f>COUNTIF(G6:G33,"New Tag Required")</f>
        <v>15</v>
      </c>
      <c r="H34" s="13">
        <f>COUNTIF(H6:H33,"New Sign Required")</f>
        <v>15</v>
      </c>
      <c r="J34" s="12">
        <f>COUNTIF(J6:J33,"Installed")</f>
        <v>0</v>
      </c>
      <c r="K34" s="10"/>
      <c r="L34" s="10"/>
      <c r="M34" s="12">
        <f>COUNTIF(M6:M33,"Installed")</f>
        <v>0</v>
      </c>
    </row>
    <row r="35" spans="1:13">
      <c r="A35" s="53"/>
      <c r="C35" s="11"/>
      <c r="E35" s="30"/>
      <c r="F35" s="30"/>
      <c r="G35" s="30"/>
    </row>
    <row r="36" spans="1:13">
      <c r="A36" s="53"/>
      <c r="C36" s="11"/>
      <c r="E36" s="30"/>
      <c r="F36" s="30"/>
      <c r="G36" s="30"/>
    </row>
    <row r="37" spans="1:13">
      <c r="A37" s="53"/>
      <c r="C37" s="11"/>
      <c r="E37" s="30"/>
      <c r="F37" s="30"/>
      <c r="G37" s="30"/>
    </row>
    <row r="38" spans="1:13">
      <c r="A38" s="53"/>
      <c r="C38" s="11"/>
      <c r="E38" s="30"/>
      <c r="F38" s="30"/>
      <c r="G38" s="30"/>
    </row>
    <row r="39" spans="1:13">
      <c r="A39" s="53"/>
      <c r="C39" s="11"/>
      <c r="E39" s="30"/>
      <c r="F39" s="30"/>
      <c r="G39" s="30"/>
    </row>
    <row r="40" spans="1:13">
      <c r="A40" s="53"/>
      <c r="C40" s="11"/>
      <c r="E40" s="30"/>
      <c r="F40" s="30"/>
      <c r="G40" s="30"/>
    </row>
    <row r="41" spans="1:13">
      <c r="A41" s="53"/>
      <c r="C41" s="11"/>
      <c r="E41" s="30"/>
      <c r="F41" s="30"/>
      <c r="G41" s="30"/>
    </row>
    <row r="42" spans="1:13">
      <c r="A42" s="54"/>
      <c r="C42" s="11"/>
      <c r="E42" s="30"/>
      <c r="F42" s="32"/>
      <c r="G42" s="30"/>
    </row>
    <row r="43" spans="1:13">
      <c r="A43" s="54"/>
      <c r="C43" s="11"/>
      <c r="E43" s="30"/>
      <c r="F43" s="32"/>
      <c r="G43" s="30"/>
    </row>
    <row r="44" spans="1:13">
      <c r="A44" s="54"/>
      <c r="C44" s="11"/>
      <c r="E44" s="30"/>
      <c r="F44" s="33"/>
      <c r="G44" s="30"/>
    </row>
    <row r="45" spans="1:13">
      <c r="A45" s="53"/>
      <c r="C45" s="11"/>
      <c r="E45" s="30"/>
      <c r="F45" s="32"/>
      <c r="G45" s="30"/>
    </row>
    <row r="46" spans="1:13">
      <c r="A46" s="53"/>
      <c r="C46" s="11"/>
      <c r="E46" s="30"/>
      <c r="F46" s="32"/>
      <c r="G46" s="30"/>
    </row>
    <row r="47" spans="1:13">
      <c r="A47" s="55"/>
      <c r="C47" s="11"/>
      <c r="E47" s="30"/>
      <c r="F47" s="30"/>
      <c r="G47" s="30"/>
    </row>
    <row r="48" spans="1:13">
      <c r="A48" s="55"/>
      <c r="C48" s="11"/>
      <c r="E48" s="30"/>
      <c r="F48" s="30"/>
      <c r="G48" s="30"/>
    </row>
    <row r="49" spans="1:7">
      <c r="A49" s="55"/>
      <c r="C49" s="11"/>
      <c r="E49" s="30"/>
      <c r="F49" s="30"/>
      <c r="G49" s="30"/>
    </row>
    <row r="50" spans="1:7">
      <c r="A50" s="55"/>
      <c r="C50" s="11"/>
      <c r="E50" s="30"/>
      <c r="F50" s="30"/>
      <c r="G50" s="30"/>
    </row>
    <row r="51" spans="1:7">
      <c r="A51" s="55"/>
      <c r="C51" s="11"/>
      <c r="E51" s="30"/>
      <c r="F51" s="31"/>
      <c r="G51" s="30"/>
    </row>
    <row r="52" spans="1:7">
      <c r="A52" s="55"/>
      <c r="C52" s="11"/>
      <c r="E52" s="30"/>
      <c r="F52" s="30"/>
      <c r="G52" s="30"/>
    </row>
    <row r="53" spans="1:7">
      <c r="A53" s="55"/>
      <c r="C53" s="11"/>
      <c r="E53" s="30"/>
      <c r="F53" s="30"/>
      <c r="G53" s="30"/>
    </row>
    <row r="54" spans="1:7">
      <c r="A54" s="53"/>
      <c r="C54" s="11"/>
      <c r="E54" s="30"/>
      <c r="F54" s="30"/>
      <c r="G54" s="30"/>
    </row>
    <row r="55" spans="1:7">
      <c r="A55" s="53"/>
      <c r="C55" s="11"/>
    </row>
    <row r="56" spans="1:7">
      <c r="C56" s="11"/>
    </row>
    <row r="57" spans="1:7">
      <c r="C57" s="11"/>
    </row>
    <row r="58" spans="1:7">
      <c r="C58" s="11"/>
    </row>
    <row r="59" spans="1:7">
      <c r="C59" s="11"/>
    </row>
    <row r="60" spans="1:7">
      <c r="C60" s="11"/>
    </row>
    <row r="61" spans="1:7">
      <c r="C61" s="11"/>
    </row>
    <row r="62" spans="1:7">
      <c r="C62" s="11"/>
    </row>
    <row r="63" spans="1:7">
      <c r="C63" s="11"/>
    </row>
    <row r="64" spans="1:7">
      <c r="C64" s="11"/>
    </row>
    <row r="65" spans="3:3">
      <c r="C65" s="11"/>
    </row>
    <row r="66" spans="3:3">
      <c r="C66" s="11"/>
    </row>
    <row r="67" spans="3:3">
      <c r="C67" s="11"/>
    </row>
    <row r="68" spans="3:3">
      <c r="C68" s="11"/>
    </row>
    <row r="69" spans="3:3">
      <c r="C69" s="11"/>
    </row>
    <row r="70" spans="3:3">
      <c r="C70" s="11"/>
    </row>
    <row r="71" spans="3:3">
      <c r="C71" s="11"/>
    </row>
    <row r="72" spans="3:3">
      <c r="C72" s="11"/>
    </row>
    <row r="73" spans="3:3">
      <c r="C73" s="11"/>
    </row>
    <row r="74" spans="3:3">
      <c r="C74" s="11"/>
    </row>
    <row r="75" spans="3:3">
      <c r="C75" s="11"/>
    </row>
    <row r="76" spans="3:3">
      <c r="C76" s="11"/>
    </row>
    <row r="77" spans="3:3">
      <c r="C77" s="11"/>
    </row>
    <row r="78" spans="3:3">
      <c r="C78" s="11"/>
    </row>
    <row r="79" spans="3:3">
      <c r="C79" s="11"/>
    </row>
    <row r="80" spans="3:3">
      <c r="C80" s="11"/>
    </row>
    <row r="81" spans="3:3">
      <c r="C81" s="11"/>
    </row>
    <row r="82" spans="3:3">
      <c r="C82" s="11"/>
    </row>
    <row r="83" spans="3:3">
      <c r="C83" s="11"/>
    </row>
    <row r="200" spans="3:3">
      <c r="C200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9:G53 G27:G31 G6:G21">
    <cfRule type="containsText" dxfId="114" priority="202" operator="containsText" text="New Tag Required">
      <formula>NOT(ISERROR(SEARCH("New Tag Required",G6)))</formula>
    </cfRule>
  </conditionalFormatting>
  <conditionalFormatting sqref="D27:D31 D33:D99 D6:D21">
    <cfRule type="containsText" dxfId="113" priority="201" operator="containsText" text="Yes">
      <formula>NOT(ISERROR(SEARCH("Yes",D6)))</formula>
    </cfRule>
  </conditionalFormatting>
  <conditionalFormatting sqref="H39:H99 H200:H421 H27:H31 H6:H21">
    <cfRule type="containsText" dxfId="112" priority="189" operator="containsText" text="New Sign Required">
      <formula>NOT(ISERROR(SEARCH("New Sign Required",H6)))</formula>
    </cfRule>
  </conditionalFormatting>
  <conditionalFormatting sqref="G39:G99 G27:H31 G6:H21">
    <cfRule type="containsText" dxfId="111" priority="188" operator="containsText" text="Action Required">
      <formula>NOT(ISERROR(SEARCH("Action Required",G6)))</formula>
    </cfRule>
  </conditionalFormatting>
  <conditionalFormatting sqref="H39:H99">
    <cfRule type="containsText" dxfId="110" priority="187" operator="containsText" text="Action Required">
      <formula>NOT(ISERROR(SEARCH("Action Required",H39)))</formula>
    </cfRule>
  </conditionalFormatting>
  <conditionalFormatting sqref="G35:G38">
    <cfRule type="containsText" dxfId="109" priority="129" operator="containsText" text="New Tag Required">
      <formula>NOT(ISERROR(SEARCH("New Tag Required",G35)))</formula>
    </cfRule>
  </conditionalFormatting>
  <conditionalFormatting sqref="H35:H38">
    <cfRule type="containsText" dxfId="108" priority="127" operator="containsText" text="New Sign Required">
      <formula>NOT(ISERROR(SEARCH("New Sign Required",H35)))</formula>
    </cfRule>
  </conditionalFormatting>
  <conditionalFormatting sqref="G35:G38">
    <cfRule type="containsText" dxfId="107" priority="126" operator="containsText" text="Action Required">
      <formula>NOT(ISERROR(SEARCH("Action Required",G35)))</formula>
    </cfRule>
  </conditionalFormatting>
  <conditionalFormatting sqref="H35:H38">
    <cfRule type="containsText" dxfId="106" priority="125" operator="containsText" text="Action Required">
      <formula>NOT(ISERROR(SEARCH("Action Required",H35)))</formula>
    </cfRule>
  </conditionalFormatting>
  <conditionalFormatting sqref="D100:D199">
    <cfRule type="containsText" dxfId="105" priority="121" operator="containsText" text="Yes">
      <formula>NOT(ISERROR(SEARCH("Yes",D100)))</formula>
    </cfRule>
  </conditionalFormatting>
  <conditionalFormatting sqref="H100:H199">
    <cfRule type="containsText" dxfId="104" priority="120" operator="containsText" text="New Sign Required">
      <formula>NOT(ISERROR(SEARCH("New Sign Required",H100)))</formula>
    </cfRule>
  </conditionalFormatting>
  <conditionalFormatting sqref="G100:G199">
    <cfRule type="containsText" dxfId="103" priority="119" operator="containsText" text="Action Required">
      <formula>NOT(ISERROR(SEARCH("Action Required",G100)))</formula>
    </cfRule>
  </conditionalFormatting>
  <conditionalFormatting sqref="H100:H199">
    <cfRule type="containsText" dxfId="102" priority="118" operator="containsText" text="Action Required">
      <formula>NOT(ISERROR(SEARCH("Action Required",H100)))</formula>
    </cfRule>
  </conditionalFormatting>
  <conditionalFormatting sqref="J2:N2">
    <cfRule type="cellIs" dxfId="101" priority="95" operator="notEqual">
      <formula>0</formula>
    </cfRule>
  </conditionalFormatting>
  <conditionalFormatting sqref="J7:J21 J27:J31">
    <cfRule type="cellIs" dxfId="100" priority="94" operator="equal">
      <formula>0</formula>
    </cfRule>
  </conditionalFormatting>
  <conditionalFormatting sqref="M7:M21 M27:M31">
    <cfRule type="cellIs" dxfId="99" priority="93" operator="equal">
      <formula>0</formula>
    </cfRule>
  </conditionalFormatting>
  <conditionalFormatting sqref="J7:J21 M7:M21 M27:M31 J27:J31">
    <cfRule type="cellIs" dxfId="98" priority="90" operator="equal">
      <formula>"In Progress"</formula>
    </cfRule>
    <cfRule type="cellIs" dxfId="97" priority="91" operator="equal">
      <formula>"Log Issues"</formula>
    </cfRule>
    <cfRule type="cellIs" dxfId="96" priority="92" operator="equal">
      <formula>"N/A"</formula>
    </cfRule>
  </conditionalFormatting>
  <conditionalFormatting sqref="K9:L10 K7:K9">
    <cfRule type="expression" dxfId="95" priority="89">
      <formula>$J7="Log Issues"</formula>
    </cfRule>
  </conditionalFormatting>
  <conditionalFormatting sqref="N7:N10">
    <cfRule type="expression" dxfId="94" priority="88">
      <formula>$M7="Log Issues"</formula>
    </cfRule>
  </conditionalFormatting>
  <conditionalFormatting sqref="H27:H31 H33:H1048576 H1:H21">
    <cfRule type="containsText" dxfId="93" priority="82" operator="containsText" text="Remove Old Sign">
      <formula>NOT(ISERROR(SEARCH("Remove Old Sign",H1)))</formula>
    </cfRule>
    <cfRule type="containsText" dxfId="92" priority="83" operator="containsText" text="Move Sign to New Location">
      <formula>NOT(ISERROR(SEARCH("Move Sign to New Location",H1)))</formula>
    </cfRule>
  </conditionalFormatting>
  <conditionalFormatting sqref="G27:G31 G33:G1048576 G1:G21">
    <cfRule type="containsText" dxfId="91" priority="81" operator="containsText" text="Remove Old Tag">
      <formula>NOT(ISERROR(SEARCH("Remove Old Tag",G1)))</formula>
    </cfRule>
  </conditionalFormatting>
  <conditionalFormatting sqref="G24:G27">
    <cfRule type="containsText" dxfId="90" priority="71" operator="containsText" text="New Tag Required">
      <formula>NOT(ISERROR(SEARCH("New Tag Required",G24)))</formula>
    </cfRule>
  </conditionalFormatting>
  <conditionalFormatting sqref="H24:H27">
    <cfRule type="containsText" dxfId="89" priority="70" operator="containsText" text="New Sign Required">
      <formula>NOT(ISERROR(SEARCH("New Sign Required",H24)))</formula>
    </cfRule>
  </conditionalFormatting>
  <conditionalFormatting sqref="G24:H27">
    <cfRule type="containsText" dxfId="88" priority="69" operator="containsText" text="Action Required">
      <formula>NOT(ISERROR(SEARCH("Action Required",G24)))</formula>
    </cfRule>
  </conditionalFormatting>
  <conditionalFormatting sqref="G22">
    <cfRule type="containsText" dxfId="87" priority="68" operator="containsText" text="New Tag Required">
      <formula>NOT(ISERROR(SEARCH("New Tag Required",G22)))</formula>
    </cfRule>
  </conditionalFormatting>
  <conditionalFormatting sqref="H22">
    <cfRule type="containsText" dxfId="86" priority="67" operator="containsText" text="New Sign Required">
      <formula>NOT(ISERROR(SEARCH("New Sign Required",H22)))</formula>
    </cfRule>
  </conditionalFormatting>
  <conditionalFormatting sqref="G22">
    <cfRule type="containsText" dxfId="85" priority="66" operator="containsText" text="Action Required">
      <formula>NOT(ISERROR(SEARCH("Action Required",G22)))</formula>
    </cfRule>
  </conditionalFormatting>
  <conditionalFormatting sqref="H22">
    <cfRule type="containsText" dxfId="84" priority="65" operator="containsText" text="Action Required">
      <formula>NOT(ISERROR(SEARCH("Action Required",H22)))</formula>
    </cfRule>
  </conditionalFormatting>
  <conditionalFormatting sqref="J22:J27">
    <cfRule type="cellIs" dxfId="83" priority="64" operator="equal">
      <formula>0</formula>
    </cfRule>
  </conditionalFormatting>
  <conditionalFormatting sqref="M22:M27">
    <cfRule type="cellIs" dxfId="82" priority="63" operator="equal">
      <formula>0</formula>
    </cfRule>
  </conditionalFormatting>
  <conditionalFormatting sqref="J22:J27 M22:M27">
    <cfRule type="cellIs" dxfId="81" priority="60" operator="equal">
      <formula>"In Progress"</formula>
    </cfRule>
    <cfRule type="cellIs" dxfId="80" priority="61" operator="equal">
      <formula>"Log Issues"</formula>
    </cfRule>
    <cfRule type="cellIs" dxfId="79" priority="62" operator="equal">
      <formula>"N/A"</formula>
    </cfRule>
  </conditionalFormatting>
  <conditionalFormatting sqref="K22:K27">
    <cfRule type="expression" dxfId="78" priority="59">
      <formula>$J22="Log Issues"</formula>
    </cfRule>
  </conditionalFormatting>
  <conditionalFormatting sqref="N22:N27">
    <cfRule type="expression" dxfId="77" priority="58">
      <formula>$M22="Log Issues"</formula>
    </cfRule>
  </conditionalFormatting>
  <conditionalFormatting sqref="G23">
    <cfRule type="containsText" dxfId="76" priority="57" operator="containsText" text="New Tag Required">
      <formula>NOT(ISERROR(SEARCH("New Tag Required",G23)))</formula>
    </cfRule>
  </conditionalFormatting>
  <conditionalFormatting sqref="H23">
    <cfRule type="containsText" dxfId="75" priority="56" operator="containsText" text="New Sign Required">
      <formula>NOT(ISERROR(SEARCH("New Sign Required",H23)))</formula>
    </cfRule>
  </conditionalFormatting>
  <conditionalFormatting sqref="G23">
    <cfRule type="containsText" dxfId="74" priority="55" operator="containsText" text="Action Required">
      <formula>NOT(ISERROR(SEARCH("Action Required",G23)))</formula>
    </cfRule>
  </conditionalFormatting>
  <conditionalFormatting sqref="H23">
    <cfRule type="containsText" dxfId="73" priority="54" operator="containsText" text="Action Required">
      <formula>NOT(ISERROR(SEARCH("Action Required",H23)))</formula>
    </cfRule>
  </conditionalFormatting>
  <conditionalFormatting sqref="H22:H27">
    <cfRule type="containsText" dxfId="72" priority="52" operator="containsText" text="Remove Old Sign">
      <formula>NOT(ISERROR(SEARCH("Remove Old Sign",H22)))</formula>
    </cfRule>
    <cfRule type="containsText" dxfId="71" priority="53" operator="containsText" text="Move Sign to New Location">
      <formula>NOT(ISERROR(SEARCH("Move Sign to New Location",H22)))</formula>
    </cfRule>
  </conditionalFormatting>
  <conditionalFormatting sqref="G22:G27">
    <cfRule type="containsText" dxfId="70" priority="51" operator="containsText" text="Remove Old Tag">
      <formula>NOT(ISERROR(SEARCH("Remove Old Tag",G22)))</formula>
    </cfRule>
  </conditionalFormatting>
  <conditionalFormatting sqref="D24:D27">
    <cfRule type="containsText" dxfId="69" priority="48" operator="containsText" text="Yes">
      <formula>NOT(ISERROR(SEARCH("Yes",D24)))</formula>
    </cfRule>
  </conditionalFormatting>
  <conditionalFormatting sqref="D22">
    <cfRule type="containsText" dxfId="68" priority="50" operator="containsText" text="Yes">
      <formula>NOT(ISERROR(SEARCH("Yes",D22)))</formula>
    </cfRule>
  </conditionalFormatting>
  <conditionalFormatting sqref="D23">
    <cfRule type="containsText" dxfId="67" priority="49" operator="containsText" text="Yes">
      <formula>NOT(ISERROR(SEARCH("Yes",D23)))</formula>
    </cfRule>
  </conditionalFormatting>
  <conditionalFormatting sqref="D21">
    <cfRule type="containsText" dxfId="66" priority="47" operator="containsText" text="Yes">
      <formula>NOT(ISERROR(SEARCH("Yes",D21)))</formula>
    </cfRule>
  </conditionalFormatting>
  <conditionalFormatting sqref="G21">
    <cfRule type="containsText" dxfId="65" priority="46" operator="containsText" text="New Tag Required">
      <formula>NOT(ISERROR(SEARCH("New Tag Required",G21)))</formula>
    </cfRule>
  </conditionalFormatting>
  <conditionalFormatting sqref="H21">
    <cfRule type="containsText" dxfId="64" priority="45" operator="containsText" text="New Sign Required">
      <formula>NOT(ISERROR(SEARCH("New Sign Required",H21)))</formula>
    </cfRule>
  </conditionalFormatting>
  <conditionalFormatting sqref="G21">
    <cfRule type="containsText" dxfId="63" priority="44" operator="containsText" text="Action Required">
      <formula>NOT(ISERROR(SEARCH("Action Required",G21)))</formula>
    </cfRule>
  </conditionalFormatting>
  <conditionalFormatting sqref="H21">
    <cfRule type="containsText" dxfId="62" priority="43" operator="containsText" text="Action Required">
      <formula>NOT(ISERROR(SEARCH("Action Required",H21)))</formula>
    </cfRule>
  </conditionalFormatting>
  <conditionalFormatting sqref="J21">
    <cfRule type="cellIs" dxfId="61" priority="42" operator="equal">
      <formula>0</formula>
    </cfRule>
  </conditionalFormatting>
  <conditionalFormatting sqref="M21">
    <cfRule type="cellIs" dxfId="60" priority="41" operator="equal">
      <formula>0</formula>
    </cfRule>
  </conditionalFormatting>
  <conditionalFormatting sqref="J21 M21">
    <cfRule type="cellIs" dxfId="59" priority="38" operator="equal">
      <formula>"In Progress"</formula>
    </cfRule>
    <cfRule type="cellIs" dxfId="58" priority="39" operator="equal">
      <formula>"Log Issues"</formula>
    </cfRule>
    <cfRule type="cellIs" dxfId="57" priority="40" operator="equal">
      <formula>"N/A"</formula>
    </cfRule>
  </conditionalFormatting>
  <conditionalFormatting sqref="K21">
    <cfRule type="expression" dxfId="56" priority="37">
      <formula>$J21="Log Issues"</formula>
    </cfRule>
  </conditionalFormatting>
  <conditionalFormatting sqref="N21">
    <cfRule type="expression" dxfId="55" priority="36">
      <formula>$M21="Log Issues"</formula>
    </cfRule>
  </conditionalFormatting>
  <conditionalFormatting sqref="H21">
    <cfRule type="containsText" dxfId="54" priority="34" operator="containsText" text="Remove Old Sign">
      <formula>NOT(ISERROR(SEARCH("Remove Old Sign",H21)))</formula>
    </cfRule>
    <cfRule type="containsText" dxfId="53" priority="35" operator="containsText" text="Move Sign to New Location">
      <formula>NOT(ISERROR(SEARCH("Move Sign to New Location",H21)))</formula>
    </cfRule>
  </conditionalFormatting>
  <conditionalFormatting sqref="G21">
    <cfRule type="containsText" dxfId="52" priority="33" operator="containsText" text="Remove Old Tag">
      <formula>NOT(ISERROR(SEARCH("Remove Old Tag",G21)))</formula>
    </cfRule>
  </conditionalFormatting>
  <conditionalFormatting sqref="G7">
    <cfRule type="containsText" dxfId="51" priority="32" operator="containsText" text="New Tag Required">
      <formula>NOT(ISERROR(SEARCH("New Tag Required",G7)))</formula>
    </cfRule>
  </conditionalFormatting>
  <conditionalFormatting sqref="H7">
    <cfRule type="containsText" dxfId="50" priority="31" operator="containsText" text="New Sign Required">
      <formula>NOT(ISERROR(SEARCH("New Sign Required",H7)))</formula>
    </cfRule>
  </conditionalFormatting>
  <conditionalFormatting sqref="G7">
    <cfRule type="containsText" dxfId="49" priority="30" operator="containsText" text="Action Required">
      <formula>NOT(ISERROR(SEARCH("Action Required",G7)))</formula>
    </cfRule>
  </conditionalFormatting>
  <conditionalFormatting sqref="H7">
    <cfRule type="containsText" dxfId="48" priority="29" operator="containsText" text="Action Required">
      <formula>NOT(ISERROR(SEARCH("Action Required",H7)))</formula>
    </cfRule>
  </conditionalFormatting>
  <conditionalFormatting sqref="G7">
    <cfRule type="containsText" dxfId="47" priority="28" operator="containsText" text="New Tag Required">
      <formula>NOT(ISERROR(SEARCH("New Tag Required",G7)))</formula>
    </cfRule>
  </conditionalFormatting>
  <conditionalFormatting sqref="D7">
    <cfRule type="containsText" dxfId="46" priority="27" operator="containsText" text="Yes">
      <formula>NOT(ISERROR(SEARCH("Yes",D7)))</formula>
    </cfRule>
  </conditionalFormatting>
  <conditionalFormatting sqref="G7">
    <cfRule type="containsText" dxfId="45" priority="26" operator="containsText" text="Action Required">
      <formula>NOT(ISERROR(SEARCH("Action Required",G7)))</formula>
    </cfRule>
  </conditionalFormatting>
  <conditionalFormatting sqref="G23">
    <cfRule type="containsText" dxfId="44" priority="25" operator="containsText" text="New Tag Required">
      <formula>NOT(ISERROR(SEARCH("New Tag Required",G23)))</formula>
    </cfRule>
  </conditionalFormatting>
  <conditionalFormatting sqref="H23">
    <cfRule type="containsText" dxfId="43" priority="24" operator="containsText" text="New Sign Required">
      <formula>NOT(ISERROR(SEARCH("New Sign Required",H23)))</formula>
    </cfRule>
  </conditionalFormatting>
  <conditionalFormatting sqref="G23">
    <cfRule type="containsText" dxfId="42" priority="23" operator="containsText" text="Action Required">
      <formula>NOT(ISERROR(SEARCH("Action Required",G23)))</formula>
    </cfRule>
  </conditionalFormatting>
  <conditionalFormatting sqref="H23">
    <cfRule type="containsText" dxfId="41" priority="22" operator="containsText" text="Action Required">
      <formula>NOT(ISERROR(SEARCH("Action Required",H23)))</formula>
    </cfRule>
  </conditionalFormatting>
  <conditionalFormatting sqref="G24">
    <cfRule type="containsText" dxfId="40" priority="21" operator="containsText" text="New Tag Required">
      <formula>NOT(ISERROR(SEARCH("New Tag Required",G24)))</formula>
    </cfRule>
  </conditionalFormatting>
  <conditionalFormatting sqref="H24">
    <cfRule type="containsText" dxfId="39" priority="20" operator="containsText" text="New Sign Required">
      <formula>NOT(ISERROR(SEARCH("New Sign Required",H24)))</formula>
    </cfRule>
  </conditionalFormatting>
  <conditionalFormatting sqref="G24">
    <cfRule type="containsText" dxfId="38" priority="19" operator="containsText" text="Action Required">
      <formula>NOT(ISERROR(SEARCH("Action Required",G24)))</formula>
    </cfRule>
  </conditionalFormatting>
  <conditionalFormatting sqref="H24">
    <cfRule type="containsText" dxfId="37" priority="18" operator="containsText" text="Action Required">
      <formula>NOT(ISERROR(SEARCH("Action Required",H24)))</formula>
    </cfRule>
  </conditionalFormatting>
  <conditionalFormatting sqref="D23">
    <cfRule type="containsText" dxfId="36" priority="17" operator="containsText" text="Yes">
      <formula>NOT(ISERROR(SEARCH("Yes",D23)))</formula>
    </cfRule>
  </conditionalFormatting>
  <conditionalFormatting sqref="D24">
    <cfRule type="containsText" dxfId="35" priority="16" operator="containsText" text="Yes">
      <formula>NOT(ISERROR(SEARCH("Yes",D24)))</formula>
    </cfRule>
  </conditionalFormatting>
  <conditionalFormatting sqref="D22">
    <cfRule type="containsText" dxfId="34" priority="15" operator="containsText" text="Yes">
      <formula>NOT(ISERROR(SEARCH("Yes",D22)))</formula>
    </cfRule>
  </conditionalFormatting>
  <conditionalFormatting sqref="G22">
    <cfRule type="containsText" dxfId="33" priority="14" operator="containsText" text="New Tag Required">
      <formula>NOT(ISERROR(SEARCH("New Tag Required",G22)))</formula>
    </cfRule>
  </conditionalFormatting>
  <conditionalFormatting sqref="H22">
    <cfRule type="containsText" dxfId="32" priority="13" operator="containsText" text="New Sign Required">
      <formula>NOT(ISERROR(SEARCH("New Sign Required",H22)))</formula>
    </cfRule>
  </conditionalFormatting>
  <conditionalFormatting sqref="G22">
    <cfRule type="containsText" dxfId="31" priority="12" operator="containsText" text="Action Required">
      <formula>NOT(ISERROR(SEARCH("Action Required",G22)))</formula>
    </cfRule>
  </conditionalFormatting>
  <conditionalFormatting sqref="H22">
    <cfRule type="containsText" dxfId="30" priority="11" operator="containsText" text="Action Required">
      <formula>NOT(ISERROR(SEARCH("Action Required",H22)))</formula>
    </cfRule>
  </conditionalFormatting>
  <conditionalFormatting sqref="J22">
    <cfRule type="cellIs" dxfId="29" priority="10" operator="equal">
      <formula>0</formula>
    </cfRule>
  </conditionalFormatting>
  <conditionalFormatting sqref="M22">
    <cfRule type="cellIs" dxfId="28" priority="9" operator="equal">
      <formula>0</formula>
    </cfRule>
  </conditionalFormatting>
  <conditionalFormatting sqref="J22 M22">
    <cfRule type="cellIs" dxfId="27" priority="6" operator="equal">
      <formula>"In Progress"</formula>
    </cfRule>
    <cfRule type="cellIs" dxfId="26" priority="7" operator="equal">
      <formula>"Log Issues"</formula>
    </cfRule>
    <cfRule type="cellIs" dxfId="25" priority="8" operator="equal">
      <formula>"N/A"</formula>
    </cfRule>
  </conditionalFormatting>
  <conditionalFormatting sqref="K22">
    <cfRule type="expression" dxfId="24" priority="5">
      <formula>$J22="Log Issues"</formula>
    </cfRule>
  </conditionalFormatting>
  <conditionalFormatting sqref="N22">
    <cfRule type="expression" dxfId="23" priority="4">
      <formula>$M22="Log Issues"</formula>
    </cfRule>
  </conditionalFormatting>
  <conditionalFormatting sqref="H22">
    <cfRule type="containsText" dxfId="22" priority="2" operator="containsText" text="Remove Old Sign">
      <formula>NOT(ISERROR(SEARCH("Remove Old Sign",H22)))</formula>
    </cfRule>
    <cfRule type="containsText" dxfId="21" priority="3" operator="containsText" text="Move Sign to New Location">
      <formula>NOT(ISERROR(SEARCH("Move Sign to New Location",H22)))</formula>
    </cfRule>
  </conditionalFormatting>
  <conditionalFormatting sqref="G22">
    <cfRule type="containsText" dxfId="20" priority="1" operator="containsText" text="Remove Old Tag">
      <formula>NOT(ISERROR(SEARCH("Remove Old Tag",G22)))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33:D74 D6:D3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H35:H199 H6</xm:sqref>
        </x14:dataValidation>
        <x14:dataValidation type="list" allowBlank="1" showInputMessage="1" showErrorMessage="1">
          <x14:formula1>
            <xm:f>Lookup!$A$1:$A$4</xm:f>
          </x14:formula1>
          <xm:sqref>G35:G199 G6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O7:O9</xm:sqref>
        </x14:dataValidation>
        <x14:dataValidation type="list" allowBlank="1" showInputMessage="1" showErrorMessage="1">
          <x14:formula1>
            <xm:f>Lookup!$A$1:$A$8</xm:f>
          </x14:formula1>
          <xm:sqref>G7:G31</xm:sqref>
        </x14:dataValidation>
        <x14:dataValidation type="list" allowBlank="1" showInputMessage="1" showErrorMessage="1">
          <x14:formula1>
            <xm:f>Lookup!$D$1:$D$10</xm:f>
          </x14:formula1>
          <xm:sqref>H7:H31</xm:sqref>
        </x14:dataValidation>
        <x14:dataValidation type="list" allowBlank="1" showInputMessage="1" showErrorMessage="1">
          <x14:formula1>
            <xm:f>Lookup!$F$1:$F$7</xm:f>
          </x14:formula1>
          <xm:sqref>J7:J31</xm:sqref>
        </x14:dataValidation>
        <x14:dataValidation type="list" allowBlank="1" showInputMessage="1" showErrorMessage="1">
          <x14:formula1>
            <xm:f>Lookup!$F$1:$F$8</xm:f>
          </x14:formula1>
          <xm:sqref>M7:M31</xm:sqref>
        </x14:dataValidation>
        <x14:dataValidation type="list" allowBlank="1" showInputMessage="1">
          <x14:formula1>
            <xm:f>Lookup!$E$1:$E$19</xm:f>
          </x14:formula1>
          <xm:sqref>C33:C199 C6:C31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5"/>
  <sheetViews>
    <sheetView topLeftCell="A4" zoomScale="90" zoomScaleNormal="90" workbookViewId="0">
      <selection activeCell="C31" sqref="C31"/>
    </sheetView>
  </sheetViews>
  <sheetFormatPr defaultColWidth="9.140625" defaultRowHeight="15"/>
  <cols>
    <col min="1" max="1" width="22.42578125" style="47" bestFit="1" customWidth="1"/>
    <col min="2" max="2" width="30.140625" style="47" customWidth="1"/>
    <col min="3" max="3" width="24" style="40" customWidth="1"/>
    <col min="4" max="4" width="14.28515625" style="40" bestFit="1" customWidth="1"/>
    <col min="5" max="5" width="13.7109375" style="40" customWidth="1"/>
    <col min="6" max="6" width="13.28515625" style="40" bestFit="1" customWidth="1"/>
    <col min="7" max="7" width="18.5703125" style="40" customWidth="1"/>
    <col min="8" max="8" width="56.140625" style="40" customWidth="1"/>
    <col min="9" max="10" width="26.85546875" style="41" customWidth="1"/>
    <col min="11" max="16384" width="9.140625" style="40"/>
  </cols>
  <sheetData>
    <row r="1" spans="1:11">
      <c r="A1" s="36" t="s">
        <v>7</v>
      </c>
      <c r="B1" s="37" t="str">
        <f>'KD Changes'!B1:C1</f>
        <v>0297</v>
      </c>
      <c r="C1" s="38"/>
      <c r="D1" s="17" t="s">
        <v>10</v>
      </c>
      <c r="E1" s="39">
        <f>'KD Changes'!G1</f>
        <v>43263</v>
      </c>
    </row>
    <row r="2" spans="1:11" ht="15" customHeight="1">
      <c r="A2" s="42" t="s">
        <v>8</v>
      </c>
      <c r="B2" s="43" t="str">
        <f>VLOOKUP(B1,[1]BuildingList!A:B,2,FALSE)</f>
        <v>Dental Science Building</v>
      </c>
      <c r="C2" s="44"/>
      <c r="D2" s="45" t="s">
        <v>12</v>
      </c>
      <c r="E2" s="46">
        <f>'KD Changes'!G2</f>
        <v>0</v>
      </c>
    </row>
    <row r="5" spans="1:11" s="29" customFormat="1" ht="24" customHeight="1" thickBot="1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1" ht="15.75" thickTop="1">
      <c r="A6" s="81" t="s">
        <v>110</v>
      </c>
      <c r="B6" s="80" t="s">
        <v>111</v>
      </c>
      <c r="C6" s="40" t="s">
        <v>64</v>
      </c>
      <c r="D6" s="78">
        <v>31362</v>
      </c>
      <c r="E6" s="40" t="s">
        <v>108</v>
      </c>
      <c r="G6" s="29"/>
      <c r="H6" s="29"/>
      <c r="I6" s="40"/>
      <c r="J6" s="40"/>
    </row>
    <row r="7" spans="1:11">
      <c r="A7" s="81" t="s">
        <v>116</v>
      </c>
      <c r="B7" s="80" t="s">
        <v>114</v>
      </c>
      <c r="C7" s="40" t="s">
        <v>63</v>
      </c>
      <c r="D7" s="49"/>
      <c r="F7" s="60"/>
      <c r="G7" s="29"/>
      <c r="H7" s="29"/>
    </row>
    <row r="8" spans="1:11">
      <c r="A8" s="81" t="s">
        <v>117</v>
      </c>
      <c r="B8" s="80" t="s">
        <v>115</v>
      </c>
      <c r="C8" s="40" t="s">
        <v>63</v>
      </c>
      <c r="D8" s="49"/>
      <c r="F8" s="60"/>
      <c r="G8" s="29"/>
      <c r="H8" s="29"/>
    </row>
    <row r="9" spans="1:11">
      <c r="A9" s="81" t="s">
        <v>118</v>
      </c>
      <c r="B9" s="80" t="s">
        <v>119</v>
      </c>
      <c r="C9" s="40" t="s">
        <v>63</v>
      </c>
      <c r="D9" s="49"/>
      <c r="F9" s="60"/>
      <c r="G9" s="29"/>
      <c r="H9" s="29"/>
    </row>
    <row r="10" spans="1:11">
      <c r="A10" s="81" t="s">
        <v>112</v>
      </c>
      <c r="B10" s="80" t="s">
        <v>113</v>
      </c>
      <c r="C10" s="40" t="s">
        <v>72</v>
      </c>
      <c r="F10" s="60"/>
      <c r="G10" s="29"/>
      <c r="H10" s="29"/>
    </row>
    <row r="11" spans="1:11" ht="15" customHeight="1">
      <c r="A11" s="81" t="s">
        <v>122</v>
      </c>
      <c r="B11" s="80" t="s">
        <v>124</v>
      </c>
      <c r="C11" s="40" t="s">
        <v>63</v>
      </c>
      <c r="D11" s="49"/>
      <c r="G11" s="47"/>
      <c r="H11" s="41"/>
      <c r="I11" s="40"/>
      <c r="J11" s="49"/>
      <c r="K11" s="49"/>
    </row>
    <row r="12" spans="1:11" ht="15" customHeight="1">
      <c r="A12" s="81" t="s">
        <v>123</v>
      </c>
      <c r="B12" s="80" t="s">
        <v>125</v>
      </c>
      <c r="C12" s="40" t="s">
        <v>63</v>
      </c>
      <c r="D12" s="49"/>
      <c r="G12" s="47"/>
      <c r="H12" s="41"/>
      <c r="I12" s="40"/>
      <c r="J12" s="49"/>
      <c r="K12" s="49"/>
    </row>
    <row r="13" spans="1:11" ht="15" customHeight="1">
      <c r="A13" s="81" t="s">
        <v>120</v>
      </c>
      <c r="B13" s="80" t="s">
        <v>121</v>
      </c>
      <c r="C13" s="40" t="s">
        <v>63</v>
      </c>
      <c r="D13" s="49"/>
      <c r="G13" s="47"/>
      <c r="H13" s="41"/>
      <c r="I13" s="40"/>
      <c r="J13" s="49"/>
      <c r="K13" s="49"/>
    </row>
    <row r="14" spans="1:11" ht="15" customHeight="1">
      <c r="A14" s="81" t="s">
        <v>131</v>
      </c>
      <c r="B14" s="80" t="s">
        <v>126</v>
      </c>
      <c r="C14" s="40" t="s">
        <v>63</v>
      </c>
      <c r="D14" s="50"/>
      <c r="G14" s="47"/>
      <c r="H14" s="41"/>
      <c r="I14" s="40"/>
      <c r="J14" s="49"/>
      <c r="K14" s="50"/>
    </row>
    <row r="15" spans="1:11" ht="15" customHeight="1">
      <c r="A15" s="81" t="s">
        <v>130</v>
      </c>
      <c r="B15" s="80" t="s">
        <v>127</v>
      </c>
      <c r="C15" s="40" t="s">
        <v>63</v>
      </c>
      <c r="D15" s="49"/>
      <c r="G15" s="47"/>
      <c r="H15" s="41"/>
      <c r="I15" s="40"/>
      <c r="J15" s="49"/>
      <c r="K15" s="49"/>
    </row>
    <row r="16" spans="1:11" ht="15" customHeight="1">
      <c r="A16" s="81" t="s">
        <v>129</v>
      </c>
      <c r="B16" s="80" t="s">
        <v>128</v>
      </c>
      <c r="C16" s="40" t="s">
        <v>63</v>
      </c>
      <c r="D16" s="49"/>
      <c r="G16" s="47"/>
      <c r="H16" s="41"/>
      <c r="I16" s="40"/>
      <c r="J16" s="49"/>
      <c r="K16" s="49"/>
    </row>
    <row r="17" spans="1:11" ht="15" customHeight="1">
      <c r="A17" s="81" t="s">
        <v>166</v>
      </c>
      <c r="B17" s="80" t="s">
        <v>167</v>
      </c>
      <c r="C17" s="40" t="s">
        <v>63</v>
      </c>
      <c r="D17" s="49"/>
      <c r="G17" s="47"/>
      <c r="H17" s="41"/>
      <c r="I17" s="40"/>
      <c r="J17" s="49"/>
      <c r="K17" s="49"/>
    </row>
    <row r="18" spans="1:11" ht="15" customHeight="1">
      <c r="A18" s="81" t="s">
        <v>132</v>
      </c>
      <c r="B18" s="80" t="s">
        <v>133</v>
      </c>
      <c r="C18" s="40" t="s">
        <v>63</v>
      </c>
      <c r="D18" s="49"/>
      <c r="F18" s="47"/>
      <c r="G18" s="47"/>
      <c r="H18" s="41"/>
      <c r="I18" s="40"/>
      <c r="J18" s="49"/>
      <c r="K18" s="49"/>
    </row>
    <row r="19" spans="1:11" ht="15" customHeight="1">
      <c r="A19" s="81" t="s">
        <v>134</v>
      </c>
      <c r="B19" s="80" t="s">
        <v>135</v>
      </c>
      <c r="C19" s="40" t="s">
        <v>63</v>
      </c>
      <c r="D19" s="49"/>
      <c r="E19" s="49"/>
      <c r="F19" s="47"/>
      <c r="G19" s="47"/>
      <c r="H19" s="41"/>
      <c r="I19" s="40"/>
      <c r="J19" s="49"/>
      <c r="K19" s="49"/>
    </row>
    <row r="20" spans="1:11" ht="15" customHeight="1">
      <c r="A20" s="81" t="s">
        <v>136</v>
      </c>
      <c r="B20" s="80" t="s">
        <v>137</v>
      </c>
      <c r="C20" s="40" t="s">
        <v>63</v>
      </c>
      <c r="D20" s="59"/>
      <c r="E20" s="49"/>
      <c r="F20" s="58"/>
      <c r="G20" s="47"/>
      <c r="H20" s="41"/>
      <c r="I20" s="40"/>
      <c r="J20" s="59"/>
      <c r="K20" s="59"/>
    </row>
    <row r="21" spans="1:11" ht="15" customHeight="1">
      <c r="A21" s="81" t="s">
        <v>138</v>
      </c>
      <c r="B21" s="80" t="s">
        <v>139</v>
      </c>
      <c r="C21" s="40" t="s">
        <v>63</v>
      </c>
      <c r="D21" s="49"/>
      <c r="E21" s="49"/>
      <c r="F21" s="58"/>
      <c r="G21" s="47"/>
      <c r="H21" s="41"/>
      <c r="I21" s="40"/>
      <c r="J21" s="49"/>
      <c r="K21" s="49"/>
    </row>
    <row r="22" spans="1:11" ht="15" customHeight="1">
      <c r="A22" s="81" t="s">
        <v>140</v>
      </c>
      <c r="B22" s="80" t="s">
        <v>141</v>
      </c>
      <c r="C22" s="40" t="s">
        <v>63</v>
      </c>
      <c r="D22" s="49"/>
      <c r="E22" s="49"/>
      <c r="F22" s="60"/>
      <c r="G22" s="47"/>
      <c r="H22" s="41"/>
      <c r="I22" s="40"/>
      <c r="J22" s="49"/>
      <c r="K22" s="49"/>
    </row>
    <row r="23" spans="1:11" ht="15" customHeight="1">
      <c r="A23" s="81" t="s">
        <v>142</v>
      </c>
      <c r="B23" s="80" t="s">
        <v>143</v>
      </c>
      <c r="C23" s="40" t="s">
        <v>63</v>
      </c>
      <c r="D23" s="49"/>
      <c r="E23" s="49"/>
      <c r="F23" s="60"/>
      <c r="G23" s="47"/>
      <c r="H23" s="41"/>
      <c r="I23" s="40"/>
      <c r="J23" s="49"/>
      <c r="K23" s="49"/>
    </row>
    <row r="24" spans="1:11" ht="15" customHeight="1">
      <c r="A24" s="81" t="s">
        <v>144</v>
      </c>
      <c r="B24" s="80" t="s">
        <v>145</v>
      </c>
      <c r="C24" s="40" t="s">
        <v>63</v>
      </c>
      <c r="D24" s="49"/>
      <c r="E24" s="49"/>
      <c r="F24" s="40" t="s">
        <v>101</v>
      </c>
      <c r="G24" s="47"/>
      <c r="H24" s="41"/>
      <c r="I24" s="40"/>
      <c r="J24" s="49"/>
      <c r="K24" s="49"/>
    </row>
    <row r="25" spans="1:11" ht="15" customHeight="1">
      <c r="A25" s="81" t="s">
        <v>146</v>
      </c>
      <c r="B25" s="80" t="s">
        <v>147</v>
      </c>
      <c r="C25" s="40" t="s">
        <v>63</v>
      </c>
      <c r="D25" s="49"/>
      <c r="E25" s="49"/>
      <c r="F25" s="40" t="s">
        <v>102</v>
      </c>
      <c r="G25" s="47"/>
      <c r="H25" s="41"/>
      <c r="I25" s="40"/>
      <c r="J25" s="49"/>
      <c r="K25" s="49"/>
    </row>
    <row r="26" spans="1:11" ht="15" customHeight="1">
      <c r="A26" s="82" t="s">
        <v>148</v>
      </c>
      <c r="B26" s="80" t="s">
        <v>149</v>
      </c>
      <c r="C26" s="40" t="s">
        <v>63</v>
      </c>
      <c r="E26" s="49"/>
      <c r="F26" s="49"/>
      <c r="G26" s="49"/>
    </row>
    <row r="27" spans="1:11" ht="15" customHeight="1">
      <c r="A27" s="82" t="s">
        <v>150</v>
      </c>
      <c r="B27" s="80" t="s">
        <v>151</v>
      </c>
      <c r="C27" s="40" t="s">
        <v>63</v>
      </c>
      <c r="E27" s="49"/>
      <c r="F27" s="51"/>
      <c r="G27" s="49"/>
    </row>
    <row r="28" spans="1:11" ht="15" customHeight="1">
      <c r="A28" s="82" t="s">
        <v>152</v>
      </c>
      <c r="B28" s="80" t="s">
        <v>154</v>
      </c>
      <c r="C28" s="40" t="s">
        <v>63</v>
      </c>
      <c r="E28" s="49"/>
      <c r="F28" s="51"/>
      <c r="G28" s="49"/>
    </row>
    <row r="29" spans="1:11" ht="15" customHeight="1">
      <c r="A29" s="82" t="s">
        <v>153</v>
      </c>
      <c r="B29" s="80" t="s">
        <v>155</v>
      </c>
      <c r="C29" s="40" t="s">
        <v>63</v>
      </c>
      <c r="E29" s="49"/>
      <c r="F29" s="52"/>
      <c r="G29" s="49"/>
    </row>
    <row r="30" spans="1:11" ht="15" customHeight="1">
      <c r="A30" s="82" t="s">
        <v>156</v>
      </c>
      <c r="B30" s="80" t="s">
        <v>161</v>
      </c>
      <c r="C30" s="40" t="s">
        <v>63</v>
      </c>
      <c r="E30" s="49"/>
      <c r="F30" s="51"/>
      <c r="G30" s="49"/>
    </row>
    <row r="31" spans="1:11" ht="15" customHeight="1">
      <c r="A31" s="82" t="s">
        <v>157</v>
      </c>
      <c r="B31" s="80" t="s">
        <v>162</v>
      </c>
      <c r="C31" s="40" t="s">
        <v>63</v>
      </c>
      <c r="E31" s="49"/>
      <c r="F31" s="51"/>
      <c r="G31" s="49"/>
    </row>
    <row r="32" spans="1:11" ht="15" customHeight="1">
      <c r="A32" s="82" t="s">
        <v>158</v>
      </c>
      <c r="B32" s="80" t="s">
        <v>163</v>
      </c>
      <c r="C32" s="40" t="s">
        <v>63</v>
      </c>
      <c r="E32" s="49"/>
      <c r="F32" s="49"/>
      <c r="G32" s="49"/>
    </row>
    <row r="33" spans="1:7" ht="15" customHeight="1">
      <c r="A33" s="82" t="s">
        <v>159</v>
      </c>
      <c r="B33" s="80" t="s">
        <v>164</v>
      </c>
      <c r="C33" s="40" t="s">
        <v>63</v>
      </c>
      <c r="E33" s="49"/>
      <c r="F33" s="49"/>
      <c r="G33" s="49"/>
    </row>
    <row r="34" spans="1:7" ht="15" customHeight="1">
      <c r="A34" s="82" t="s">
        <v>160</v>
      </c>
      <c r="B34" s="80" t="s">
        <v>165</v>
      </c>
      <c r="C34" s="40" t="s">
        <v>63</v>
      </c>
      <c r="E34" s="49"/>
      <c r="F34" s="49"/>
      <c r="G34" s="49"/>
    </row>
    <row r="35" spans="1:7" ht="15" customHeight="1">
      <c r="A35" s="82" t="s">
        <v>168</v>
      </c>
      <c r="B35" s="80" t="s">
        <v>170</v>
      </c>
      <c r="C35" s="40" t="s">
        <v>63</v>
      </c>
      <c r="E35" s="49"/>
      <c r="F35" s="49"/>
      <c r="G35" s="49"/>
    </row>
    <row r="36" spans="1:7" ht="15" customHeight="1">
      <c r="A36" s="82" t="s">
        <v>169</v>
      </c>
      <c r="B36" s="80" t="s">
        <v>171</v>
      </c>
      <c r="C36" s="41" t="s">
        <v>63</v>
      </c>
      <c r="E36" s="49"/>
      <c r="F36" s="50"/>
      <c r="G36" s="49"/>
    </row>
    <row r="37" spans="1:7" ht="15" customHeight="1">
      <c r="A37" s="81"/>
      <c r="B37" s="81"/>
      <c r="C37" s="41"/>
      <c r="E37" s="49"/>
      <c r="F37" s="49"/>
      <c r="G37" s="49"/>
    </row>
    <row r="38" spans="1:7" ht="15" customHeight="1">
      <c r="A38" s="81"/>
      <c r="B38" s="81"/>
      <c r="C38" s="41"/>
      <c r="E38" s="49"/>
      <c r="F38" s="49"/>
      <c r="G38" s="49"/>
    </row>
    <row r="39" spans="1:7" ht="15" customHeight="1">
      <c r="A39" s="81"/>
      <c r="B39" s="81"/>
      <c r="C39" s="41"/>
      <c r="E39" s="49"/>
      <c r="F39" s="49"/>
      <c r="G39" s="49"/>
    </row>
    <row r="40" spans="1:7" ht="15" customHeight="1">
      <c r="A40" s="81"/>
      <c r="B40" s="81"/>
      <c r="C40" s="41"/>
    </row>
    <row r="41" spans="1:7" ht="15" customHeight="1">
      <c r="A41" s="81"/>
      <c r="B41" s="81"/>
      <c r="C41" s="41"/>
    </row>
    <row r="42" spans="1:7" ht="15" customHeight="1">
      <c r="A42" s="81"/>
      <c r="B42" s="81"/>
      <c r="C42" s="41"/>
    </row>
    <row r="43" spans="1:7" ht="15" customHeight="1">
      <c r="A43" s="81"/>
      <c r="B43" s="81"/>
      <c r="C43" s="41"/>
    </row>
    <row r="44" spans="1:7" ht="15" customHeight="1">
      <c r="A44" s="81"/>
      <c r="B44" s="81"/>
      <c r="C44" s="41"/>
    </row>
    <row r="45" spans="1:7" ht="15" customHeight="1">
      <c r="A45" s="81"/>
      <c r="B45" s="81"/>
      <c r="C45" s="41"/>
    </row>
    <row r="46" spans="1:7" ht="15" customHeight="1">
      <c r="A46" s="81"/>
      <c r="B46" s="81"/>
      <c r="C46" s="41"/>
    </row>
    <row r="47" spans="1:7" ht="15" customHeight="1">
      <c r="A47" s="81"/>
      <c r="B47" s="81"/>
      <c r="C47" s="41"/>
    </row>
    <row r="48" spans="1:7" ht="15" customHeight="1">
      <c r="A48" s="81"/>
      <c r="B48" s="81"/>
      <c r="C48" s="41"/>
    </row>
    <row r="49" spans="1:3" ht="15" customHeight="1">
      <c r="A49" s="81"/>
      <c r="B49" s="81"/>
      <c r="C49" s="41"/>
    </row>
    <row r="50" spans="1:3" ht="15" customHeight="1">
      <c r="A50" s="81"/>
      <c r="B50" s="81"/>
      <c r="C50" s="41"/>
    </row>
    <row r="51" spans="1:3" ht="15" customHeight="1">
      <c r="A51" s="81"/>
      <c r="B51" s="81"/>
      <c r="C51" s="41"/>
    </row>
    <row r="52" spans="1:3" ht="15" customHeight="1">
      <c r="A52" s="81"/>
      <c r="B52" s="81"/>
      <c r="C52" s="41"/>
    </row>
    <row r="53" spans="1:3" ht="15" customHeight="1">
      <c r="A53" s="81"/>
      <c r="B53" s="81"/>
      <c r="C53" s="41"/>
    </row>
    <row r="54" spans="1:3" ht="15" customHeight="1">
      <c r="A54" s="81"/>
      <c r="B54" s="81"/>
      <c r="C54" s="41"/>
    </row>
    <row r="55" spans="1:3" ht="15" customHeight="1">
      <c r="A55" s="81"/>
      <c r="B55" s="81"/>
      <c r="C55" s="41"/>
    </row>
    <row r="56" spans="1:3" ht="15" customHeight="1">
      <c r="A56" s="81"/>
      <c r="B56" s="81"/>
      <c r="C56" s="41"/>
    </row>
    <row r="57" spans="1:3" ht="15" customHeight="1">
      <c r="A57" s="81"/>
      <c r="B57" s="81"/>
      <c r="C57" s="41"/>
    </row>
    <row r="58" spans="1:3" ht="15" customHeight="1">
      <c r="A58" s="81"/>
      <c r="B58" s="81"/>
      <c r="C58" s="41"/>
    </row>
    <row r="59" spans="1:3" ht="15" customHeight="1">
      <c r="A59" s="81"/>
      <c r="B59" s="81"/>
      <c r="C59" s="41"/>
    </row>
    <row r="60" spans="1:3" ht="15" customHeight="1">
      <c r="A60" s="81"/>
      <c r="B60" s="81"/>
      <c r="C60" s="41"/>
    </row>
    <row r="61" spans="1:3" ht="15" customHeight="1">
      <c r="A61" s="81"/>
      <c r="B61" s="81"/>
      <c r="C61" s="41"/>
    </row>
    <row r="62" spans="1:3" ht="15" customHeight="1">
      <c r="A62" s="81"/>
      <c r="B62" s="81"/>
      <c r="C62" s="41"/>
    </row>
    <row r="63" spans="1:3" ht="15" customHeight="1">
      <c r="A63" s="81"/>
      <c r="B63" s="81"/>
      <c r="C63" s="41"/>
    </row>
    <row r="64" spans="1:3" ht="15" customHeight="1">
      <c r="A64" s="81"/>
      <c r="B64" s="81"/>
      <c r="C64" s="41"/>
    </row>
    <row r="65" spans="1:3" ht="15" customHeight="1">
      <c r="A65" s="81"/>
      <c r="B65" s="81"/>
      <c r="C65" s="41"/>
    </row>
    <row r="66" spans="1:3" ht="15" customHeight="1">
      <c r="A66" s="81"/>
      <c r="B66" s="81"/>
      <c r="C66" s="41"/>
    </row>
    <row r="67" spans="1:3" ht="15" customHeight="1">
      <c r="A67" s="81"/>
      <c r="B67" s="81"/>
      <c r="C67" s="41"/>
    </row>
    <row r="68" spans="1:3" ht="15" customHeight="1">
      <c r="A68" s="81"/>
      <c r="B68" s="81"/>
      <c r="C68" s="41"/>
    </row>
    <row r="69" spans="1:3" ht="15" customHeight="1">
      <c r="A69" s="81"/>
      <c r="B69" s="81"/>
    </row>
    <row r="70" spans="1:3" ht="15" customHeight="1">
      <c r="A70" s="81"/>
      <c r="B70" s="81"/>
    </row>
    <row r="71" spans="1:3" ht="15" customHeight="1">
      <c r="A71" s="81"/>
      <c r="B71" s="81"/>
    </row>
    <row r="72" spans="1:3" ht="15" customHeight="1">
      <c r="A72" s="81"/>
      <c r="B72" s="81"/>
    </row>
    <row r="73" spans="1:3" ht="15" customHeight="1">
      <c r="A73" s="81"/>
      <c r="B73" s="81"/>
    </row>
    <row r="74" spans="1:3" ht="15" customHeight="1">
      <c r="A74" s="81"/>
      <c r="B74" s="81"/>
    </row>
    <row r="185" spans="3:3">
      <c r="C185" s="40" t="s">
        <v>29</v>
      </c>
    </row>
  </sheetData>
  <sheetProtection insertRows="0" deleteRows="0" selectLockedCells="1"/>
  <conditionalFormatting sqref="G26:G38">
    <cfRule type="containsText" dxfId="19" priority="24" operator="containsText" text="New Tag Required">
      <formula>NOT(ISERROR(SEARCH("New Tag Required",G26)))</formula>
    </cfRule>
  </conditionalFormatting>
  <conditionalFormatting sqref="D35:D84">
    <cfRule type="containsText" dxfId="18" priority="23" operator="containsText" text="Yes">
      <formula>NOT(ISERROR(SEARCH("Yes",D35)))</formula>
    </cfRule>
  </conditionalFormatting>
  <conditionalFormatting sqref="H26:H84 H185:H406">
    <cfRule type="containsText" dxfId="17" priority="22" operator="containsText" text="New Sign Required">
      <formula>NOT(ISERROR(SEARCH("New Sign Required",H26)))</formula>
    </cfRule>
  </conditionalFormatting>
  <conditionalFormatting sqref="G26:G84">
    <cfRule type="containsText" dxfId="16" priority="21" operator="containsText" text="Action Required">
      <formula>NOT(ISERROR(SEARCH("Action Required",G26)))</formula>
    </cfRule>
  </conditionalFormatting>
  <conditionalFormatting sqref="H26:H84">
    <cfRule type="containsText" dxfId="15" priority="20" operator="containsText" text="Action Required">
      <formula>NOT(ISERROR(SEARCH("Action Required",H26)))</formula>
    </cfRule>
  </conditionalFormatting>
  <conditionalFormatting sqref="D85:D184">
    <cfRule type="containsText" dxfId="14" priority="15" operator="containsText" text="Yes">
      <formula>NOT(ISERROR(SEARCH("Yes",D85)))</formula>
    </cfRule>
  </conditionalFormatting>
  <conditionalFormatting sqref="H85:H184">
    <cfRule type="containsText" dxfId="13" priority="14" operator="containsText" text="New Sign Required">
      <formula>NOT(ISERROR(SEARCH("New Sign Required",H85)))</formula>
    </cfRule>
  </conditionalFormatting>
  <conditionalFormatting sqref="G85:G184">
    <cfRule type="containsText" dxfId="12" priority="13" operator="containsText" text="Action Required">
      <formula>NOT(ISERROR(SEARCH("Action Required",G85)))</formula>
    </cfRule>
  </conditionalFormatting>
  <conditionalFormatting sqref="H85:H184">
    <cfRule type="containsText" dxfId="11" priority="12" operator="containsText" text="Action Required">
      <formula>NOT(ISERROR(SEARCH("Action Required",H85)))</formula>
    </cfRule>
  </conditionalFormatting>
  <conditionalFormatting sqref="H1:H4 H26:H1048576 G5:G10">
    <cfRule type="containsText" dxfId="10" priority="10" operator="containsText" text="Remove Old Sign">
      <formula>NOT(ISERROR(SEARCH("Remove Old Sign",G1)))</formula>
    </cfRule>
    <cfRule type="containsText" dxfId="9" priority="11" operator="containsText" text="Move Sign to New Location">
      <formula>NOT(ISERROR(SEARCH("Move Sign to New Location",G1)))</formula>
    </cfRule>
  </conditionalFormatting>
  <conditionalFormatting sqref="G26:G1048576 F5:F6 G3:G4 E1:E2">
    <cfRule type="containsText" dxfId="8" priority="9" operator="containsText" text="Remove Old Tag">
      <formula>NOT(ISERROR(SEARCH("Remove Old Tag",E1)))</formula>
    </cfRule>
  </conditionalFormatting>
  <conditionalFormatting sqref="I23:I25 I11:I17">
    <cfRule type="containsText" dxfId="7" priority="8" operator="containsText" text="Yes">
      <formula>NOT(ISERROR(SEARCH("Yes",I11)))</formula>
    </cfRule>
  </conditionalFormatting>
  <conditionalFormatting sqref="I20:I23">
    <cfRule type="containsText" dxfId="6" priority="5" operator="containsText" text="Yes">
      <formula>NOT(ISERROR(SEARCH("Yes",I20)))</formula>
    </cfRule>
  </conditionalFormatting>
  <conditionalFormatting sqref="I18">
    <cfRule type="containsText" dxfId="5" priority="7" operator="containsText" text="Yes">
      <formula>NOT(ISERROR(SEARCH("Yes",I18)))</formula>
    </cfRule>
  </conditionalFormatting>
  <conditionalFormatting sqref="I19">
    <cfRule type="containsText" dxfId="4" priority="6" operator="containsText" text="Yes">
      <formula>NOT(ISERROR(SEARCH("Yes",I19)))</formula>
    </cfRule>
  </conditionalFormatting>
  <conditionalFormatting sqref="I17">
    <cfRule type="containsText" dxfId="3" priority="4" operator="containsText" text="Yes">
      <formula>NOT(ISERROR(SEARCH("Yes",I17)))</formula>
    </cfRule>
  </conditionalFormatting>
  <conditionalFormatting sqref="I19">
    <cfRule type="containsText" dxfId="2" priority="3" operator="containsText" text="Yes">
      <formula>NOT(ISERROR(SEARCH("Yes",I19)))</formula>
    </cfRule>
  </conditionalFormatting>
  <conditionalFormatting sqref="I20">
    <cfRule type="containsText" dxfId="1" priority="2" operator="containsText" text="Yes">
      <formula>NOT(ISERROR(SEARCH("Yes",I20)))</formula>
    </cfRule>
  </conditionalFormatting>
  <conditionalFormatting sqref="I18">
    <cfRule type="containsText" dxfId="0" priority="1" operator="containsText" text="Yes">
      <formula>NOT(ISERROR(SEARCH("Yes",I18)))</formula>
    </cfRule>
  </conditionalFormatting>
  <dataValidations count="2">
    <dataValidation type="list" allowBlank="1" showInputMessage="1" showErrorMessage="1" sqref="D35:D59 I11:I25">
      <formula1>YesNo</formula1>
    </dataValidation>
    <dataValidation type="list" allowBlank="1" showInputMessage="1" showErrorMessage="1" sqref="H185:H38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C36:C184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G26:H184</xm:sqref>
        </x14:dataValidation>
        <x14:dataValidation type="list" allowBlank="1" showInputMessage="1">
          <x14:formula1>
            <xm:f>Lookup!$E$1:$E$19</xm:f>
          </x14:formula1>
          <xm:sqref>H11:H25</xm:sqref>
        </x14:dataValidation>
        <x14:dataValidation type="list" allowBlank="1" showInputMessage="1" showErrorMessage="1">
          <x14:formula1>
            <xm:f>Lookup!$G$1:$G$5</xm:f>
          </x14:formula1>
          <xm:sqref>C6:C25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>
      <c r="D6" s="8" t="s">
        <v>56</v>
      </c>
      <c r="E6" s="7" t="s">
        <v>71</v>
      </c>
    </row>
    <row r="7" spans="1:7">
      <c r="E7" s="7" t="s">
        <v>28</v>
      </c>
    </row>
    <row r="8" spans="1:7">
      <c r="E8" s="7" t="s">
        <v>66</v>
      </c>
    </row>
    <row r="9" spans="1:7">
      <c r="E9" s="7" t="s">
        <v>30</v>
      </c>
    </row>
    <row r="10" spans="1:7" s="1" customFormat="1">
      <c r="E10" s="35" t="s">
        <v>48</v>
      </c>
    </row>
    <row r="11" spans="1:7">
      <c r="E11" s="35" t="s">
        <v>32</v>
      </c>
    </row>
    <row r="12" spans="1:7">
      <c r="E12" s="35" t="s">
        <v>20</v>
      </c>
    </row>
    <row r="13" spans="1:7">
      <c r="E13" s="35" t="s">
        <v>24</v>
      </c>
    </row>
    <row r="14" spans="1:7">
      <c r="E14" s="35" t="s">
        <v>51</v>
      </c>
    </row>
    <row r="15" spans="1:7">
      <c r="E15" s="35" t="s">
        <v>49</v>
      </c>
    </row>
    <row r="16" spans="1:7">
      <c r="E16" s="35" t="s">
        <v>22</v>
      </c>
    </row>
    <row r="17" spans="1:7">
      <c r="E17" s="35" t="s">
        <v>26</v>
      </c>
    </row>
    <row r="18" spans="1:7">
      <c r="E18" s="35" t="s">
        <v>23</v>
      </c>
    </row>
    <row r="19" spans="1:7">
      <c r="E19" s="35" t="s">
        <v>25</v>
      </c>
    </row>
    <row r="20" spans="1:7">
      <c r="A20" s="34"/>
      <c r="B20" s="34"/>
      <c r="C20" s="34"/>
      <c r="D20" s="34"/>
      <c r="E20" s="7"/>
      <c r="F20" s="34"/>
      <c r="G20" s="34"/>
    </row>
    <row r="21" spans="1:7">
      <c r="A21" s="34"/>
      <c r="B21" s="34"/>
      <c r="C21" s="34"/>
      <c r="D21" s="34"/>
      <c r="F21" s="34"/>
      <c r="G21" s="34"/>
    </row>
    <row r="22" spans="1:7">
      <c r="A22" s="34"/>
      <c r="B22" s="34"/>
      <c r="C22" s="34"/>
      <c r="D22" s="34"/>
      <c r="F22" s="34"/>
      <c r="G22" s="34"/>
    </row>
    <row r="23" spans="1:7">
      <c r="A23" s="34"/>
      <c r="B23" s="34"/>
      <c r="C23" s="34"/>
      <c r="D23" s="34"/>
      <c r="F23" s="34"/>
      <c r="G23" s="34"/>
    </row>
    <row r="24" spans="1:7">
      <c r="A24" s="34"/>
      <c r="B24" s="34"/>
      <c r="C24" s="34"/>
      <c r="D24" s="34"/>
      <c r="F24" s="34"/>
      <c r="G24" s="34"/>
    </row>
    <row r="25" spans="1:7">
      <c r="A25" s="34"/>
      <c r="B25" s="34"/>
      <c r="C25" s="34"/>
      <c r="D25" s="34"/>
      <c r="F25" s="34"/>
      <c r="G25" s="34"/>
    </row>
    <row r="26" spans="1:7">
      <c r="A26" s="34"/>
      <c r="B26" s="34"/>
      <c r="C26" s="34"/>
      <c r="D26" s="34"/>
      <c r="F26" s="34"/>
      <c r="G26" s="34"/>
    </row>
    <row r="27" spans="1:7">
      <c r="A27" s="34"/>
      <c r="B27" s="34"/>
      <c r="C27" s="34"/>
      <c r="D27" s="34"/>
      <c r="F27" s="34"/>
      <c r="G27" s="34"/>
    </row>
    <row r="28" spans="1:7">
      <c r="A28" s="34"/>
      <c r="B28" s="34"/>
      <c r="C28" s="34"/>
      <c r="D28" s="34"/>
      <c r="F28" s="34"/>
      <c r="G28" s="34"/>
    </row>
    <row r="29" spans="1:7">
      <c r="A29" s="34"/>
      <c r="B29" s="34"/>
      <c r="C29" s="34"/>
      <c r="D29" s="34"/>
      <c r="F29" s="34"/>
      <c r="G29" s="34"/>
    </row>
    <row r="30" spans="1:7">
      <c r="A30" s="34"/>
      <c r="B30" s="34"/>
      <c r="C30" s="34"/>
      <c r="D30" s="34"/>
      <c r="F30" s="34"/>
      <c r="G30" s="34"/>
    </row>
    <row r="31" spans="1:7">
      <c r="A31" s="34"/>
      <c r="B31" s="34"/>
      <c r="C31" s="34"/>
      <c r="D31" s="34"/>
      <c r="F31" s="34"/>
      <c r="G31" s="34"/>
    </row>
    <row r="32" spans="1:7">
      <c r="A32" s="34"/>
      <c r="B32" s="34"/>
      <c r="C32" s="34"/>
      <c r="D32" s="34"/>
      <c r="F32" s="34"/>
      <c r="G32" s="34"/>
    </row>
    <row r="33" spans="1:7">
      <c r="A33" s="34"/>
      <c r="B33" s="34"/>
      <c r="C33" s="34"/>
      <c r="D33" s="34"/>
      <c r="F33" s="34"/>
      <c r="G33" s="34"/>
    </row>
    <row r="34" spans="1:7">
      <c r="A34" s="34"/>
      <c r="B34" s="34"/>
      <c r="C34" s="34"/>
      <c r="D34" s="34"/>
      <c r="F34" s="34"/>
      <c r="G34" s="34"/>
    </row>
    <row r="35" spans="1:7">
      <c r="A35" s="34"/>
      <c r="B35" s="34"/>
      <c r="C35" s="34"/>
      <c r="D35" s="34"/>
      <c r="F35" s="34"/>
      <c r="G35" s="34"/>
    </row>
    <row r="36" spans="1:7">
      <c r="A36" s="34"/>
      <c r="B36" s="34"/>
      <c r="C36" s="34"/>
      <c r="D36" s="34"/>
      <c r="F36" s="34"/>
      <c r="G36" s="34"/>
    </row>
    <row r="37" spans="1:7">
      <c r="A37" s="34"/>
      <c r="B37" s="34"/>
      <c r="C37" s="34"/>
      <c r="D37" s="34"/>
      <c r="F37" s="34"/>
      <c r="G37" s="34"/>
    </row>
    <row r="38" spans="1:7">
      <c r="A38" s="34"/>
      <c r="B38" s="34"/>
      <c r="C38" s="34"/>
      <c r="D38" s="34"/>
      <c r="F38" s="34"/>
      <c r="G38" s="34"/>
    </row>
    <row r="39" spans="1:7">
      <c r="A39" s="34"/>
      <c r="B39" s="34"/>
      <c r="C39" s="34"/>
      <c r="D39" s="34"/>
      <c r="F39" s="34"/>
      <c r="G39" s="34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>
      <c r="A1" s="4" t="s">
        <v>7</v>
      </c>
      <c r="B1" s="5" t="s">
        <v>0</v>
      </c>
      <c r="H1" s="6"/>
      <c r="J1" s="6"/>
    </row>
    <row r="2" spans="1:10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>
      <c r="A136" s="2" t="str">
        <f>([3]UKBuilding_List!A136)</f>
        <v>0181</v>
      </c>
      <c r="B136" s="3" t="str">
        <f>VLOOKUP(A136,[3]UKBuilding_List!$A$1:$D$376,3,FALSE)</f>
        <v>Woodland Glen III</v>
      </c>
      <c r="C136" s="1"/>
    </row>
    <row r="137" spans="1:3">
      <c r="A137" s="2" t="str">
        <f>([3]UKBuilding_List!A137)</f>
        <v>0182</v>
      </c>
      <c r="B137" s="3" t="str">
        <f>VLOOKUP(A137,[3]UKBuilding_List!$A$1:$D$376,3,FALSE)</f>
        <v>Isolation Barn Incinerator</v>
      </c>
      <c r="C137" s="1"/>
    </row>
    <row r="138" spans="1:3">
      <c r="A138" s="2" t="str">
        <f>([3]UKBuilding_List!A138)</f>
        <v>0183</v>
      </c>
      <c r="B138" s="3" t="str">
        <f>VLOOKUP(A138,[3]UKBuilding_List!$A$1:$D$376,3,FALSE)</f>
        <v>Isolation Barn</v>
      </c>
      <c r="C138" s="1"/>
    </row>
    <row r="139" spans="1:3">
      <c r="A139" s="2" t="str">
        <f>([3]UKBuilding_List!A139)</f>
        <v>0184</v>
      </c>
      <c r="B139" s="3" t="str">
        <f>VLOOKUP(A139,[3]UKBuilding_List!$A$1:$D$376,3,FALSE)</f>
        <v>Agricultural Machine Research Lab</v>
      </c>
      <c r="C139" s="1"/>
    </row>
    <row r="140" spans="1:3">
      <c r="A140" s="2" t="str">
        <f>([3]UKBuilding_List!A140)</f>
        <v>0185</v>
      </c>
      <c r="B140" s="3" t="str">
        <f>VLOOKUP(A140,[3]UKBuilding_List!$A$1:$D$376,3,FALSE)</f>
        <v>Garage by Motor Pool Residence</v>
      </c>
      <c r="C140" s="1"/>
    </row>
    <row r="141" spans="1:3">
      <c r="A141" s="2" t="str">
        <f>([3]UKBuilding_List!A141)</f>
        <v>0186</v>
      </c>
      <c r="B141" s="3" t="str">
        <f>VLOOKUP(A141,[3]UKBuilding_List!$A$1:$D$376,3,FALSE)</f>
        <v>Woodland Glen IV</v>
      </c>
      <c r="C141" s="1"/>
    </row>
    <row r="142" spans="1:3">
      <c r="A142" s="2" t="str">
        <f>([3]UKBuilding_List!A142)</f>
        <v>0188</v>
      </c>
      <c r="B142" s="3" t="str">
        <f>VLOOKUP(A142,[3]UKBuilding_List!$A$1:$D$376,3,FALSE)</f>
        <v>Woodland Glen V</v>
      </c>
      <c r="C142" s="1"/>
    </row>
    <row r="143" spans="1:3">
      <c r="A143" s="2" t="str">
        <f>([3]UKBuilding_List!A143)</f>
        <v>0189</v>
      </c>
      <c r="B143" s="3" t="str">
        <f>VLOOKUP(A143,[3]UKBuilding_List!$A$1:$D$376,3,FALSE)</f>
        <v>Shawneetown Bldg A</v>
      </c>
      <c r="C143" s="1"/>
    </row>
    <row r="144" spans="1:3">
      <c r="A144" s="2" t="str">
        <f>([3]UKBuilding_List!A144)</f>
        <v>0190</v>
      </c>
      <c r="B144" s="3" t="str">
        <f>VLOOKUP(A144,[3]UKBuilding_List!$A$1:$D$376,3,FALSE)</f>
        <v>Shawneetown Bldg B</v>
      </c>
      <c r="C144" s="1"/>
    </row>
    <row r="145" spans="1:3">
      <c r="A145" s="2" t="str">
        <f>([3]UKBuilding_List!A145)</f>
        <v>0191</v>
      </c>
      <c r="B145" s="3" t="str">
        <f>VLOOKUP(A145,[3]UKBuilding_List!$A$1:$D$376,3,FALSE)</f>
        <v>Shawneetown Bldg D</v>
      </c>
      <c r="C145" s="1"/>
    </row>
    <row r="146" spans="1:3">
      <c r="A146" s="2" t="str">
        <f>([3]UKBuilding_List!A146)</f>
        <v>0192</v>
      </c>
      <c r="B146" s="3" t="str">
        <f>VLOOKUP(A146,[3]UKBuilding_List!$A$1:$D$376,3,FALSE)</f>
        <v>Shawneetown Bldg F</v>
      </c>
      <c r="C146" s="1"/>
    </row>
    <row r="147" spans="1:3">
      <c r="A147" s="2" t="str">
        <f>([3]UKBuilding_List!A147)</f>
        <v>0193</v>
      </c>
      <c r="B147" s="3" t="str">
        <f>VLOOKUP(A147,[3]UKBuilding_List!$A$1:$D$376,3,FALSE)</f>
        <v>Shawneetown Bldg E</v>
      </c>
      <c r="C147" s="1"/>
    </row>
    <row r="148" spans="1:3">
      <c r="A148" s="2" t="str">
        <f>([3]UKBuilding_List!A148)</f>
        <v>0194</v>
      </c>
      <c r="B148" s="3" t="str">
        <f>VLOOKUP(A148,[3]UKBuilding_List!$A$1:$D$376,3,FALSE)</f>
        <v>Shawneetown Bldg C</v>
      </c>
      <c r="C148" s="1"/>
    </row>
    <row r="149" spans="1:3">
      <c r="A149" s="2" t="str">
        <f>([3]UKBuilding_List!A149)</f>
        <v>0196</v>
      </c>
      <c r="B149" s="3" t="str">
        <f>VLOOKUP(A149,[3]UKBuilding_List!$A$1:$D$376,3,FALSE)</f>
        <v>Band Viewing Tower</v>
      </c>
      <c r="C149" s="1"/>
    </row>
    <row r="150" spans="1:3">
      <c r="A150" s="2" t="str">
        <f>([3]UKBuilding_List!A150)</f>
        <v>0197</v>
      </c>
      <c r="B150" s="3" t="str">
        <f>VLOOKUP(A150,[3]UKBuilding_List!$A$1:$D$376,3,FALSE)</f>
        <v>Parking Garage No 1</v>
      </c>
      <c r="C150" s="1"/>
    </row>
    <row r="151" spans="1:3">
      <c r="A151" s="2" t="str">
        <f>([3]UKBuilding_List!A151)</f>
        <v>0198</v>
      </c>
      <c r="B151" s="3" t="str">
        <f>VLOOKUP(A151,[3]UKBuilding_List!$A$1:$D$376,3,FALSE)</f>
        <v>Parking Garage No 2</v>
      </c>
      <c r="C151" s="1"/>
    </row>
    <row r="152" spans="1:3">
      <c r="A152" s="2" t="str">
        <f>([3]UKBuilding_List!A152)</f>
        <v>0199</v>
      </c>
      <c r="B152" s="3" t="str">
        <f>VLOOKUP(A152,[3]UKBuilding_List!$A$1:$D$376,3,FALSE)</f>
        <v>Parking Garage No 3</v>
      </c>
      <c r="C152" s="1"/>
    </row>
    <row r="153" spans="1:3">
      <c r="A153" s="2" t="str">
        <f>([3]UKBuilding_List!A153)</f>
        <v>0200</v>
      </c>
      <c r="B153" s="3" t="str">
        <f>VLOOKUP(A153,[3]UKBuilding_List!$A$1:$D$376,3,FALSE)</f>
        <v>Wethington Allied Health Building</v>
      </c>
      <c r="C153" s="1"/>
    </row>
    <row r="154" spans="1:3">
      <c r="A154" s="2" t="str">
        <f>([3]UKBuilding_List!A154)</f>
        <v>0202</v>
      </c>
      <c r="B154" s="3" t="str">
        <f>VLOOKUP(A154,[3]UKBuilding_List!$A$1:$D$376,3,FALSE)</f>
        <v>Parking Garage No 5</v>
      </c>
      <c r="C154" s="1"/>
    </row>
    <row r="155" spans="1:3">
      <c r="A155" s="2" t="str">
        <f>([3]UKBuilding_List!A155)</f>
        <v>0204</v>
      </c>
      <c r="B155" s="3" t="str">
        <f>VLOOKUP(A155,[3]UKBuilding_List!$A$1:$D$376,3,FALSE)</f>
        <v>Cooling Plant #2</v>
      </c>
      <c r="C155" s="1"/>
    </row>
    <row r="156" spans="1:3">
      <c r="A156" s="2" t="str">
        <f>([3]UKBuilding_List!A156)</f>
        <v>0205</v>
      </c>
      <c r="B156" s="3" t="str">
        <f>VLOOKUP(A156,[3]UKBuilding_List!$A$1:$D$376,3,FALSE)</f>
        <v>Phi Mu</v>
      </c>
      <c r="C156" s="1"/>
    </row>
    <row r="157" spans="1:3">
      <c r="A157" s="2" t="str">
        <f>([3]UKBuilding_List!A157)</f>
        <v>0207</v>
      </c>
      <c r="B157" s="3" t="str">
        <f>VLOOKUP(A157,[3]UKBuilding_List!$A$1:$D$376,3,FALSE)</f>
        <v>Arts Metal Building</v>
      </c>
      <c r="C157" s="1"/>
    </row>
    <row r="158" spans="1:3">
      <c r="A158" s="2" t="str">
        <f>([3]UKBuilding_List!A158)</f>
        <v>0210</v>
      </c>
      <c r="B158" s="3" t="str">
        <f>VLOOKUP(A158,[3]UKBuilding_List!$A$1:$D$376,3,FALSE)</f>
        <v>Reynolds Warehouse #4</v>
      </c>
      <c r="C158" s="1"/>
    </row>
    <row r="159" spans="1:3">
      <c r="A159" s="2" t="str">
        <f>([3]UKBuilding_List!A159)</f>
        <v>0211</v>
      </c>
      <c r="B159" s="3" t="str">
        <f>VLOOKUP(A159,[3]UKBuilding_List!$A$1:$D$376,3,FALSE)</f>
        <v>Maxwell Place Garage</v>
      </c>
      <c r="C159" s="1"/>
    </row>
    <row r="160" spans="1:3">
      <c r="A160" s="2" t="str">
        <f>([3]UKBuilding_List!A160)</f>
        <v>0212</v>
      </c>
      <c r="B160" s="3" t="str">
        <f>VLOOKUP(A160,[3]UKBuilding_List!$A$1:$D$376,3,FALSE)</f>
        <v>Lancaster Aquatics</v>
      </c>
      <c r="C160" s="1"/>
    </row>
    <row r="161" spans="1:3">
      <c r="A161" s="2" t="str">
        <f>([3]UKBuilding_List!A161)</f>
        <v>0213</v>
      </c>
      <c r="B161" s="3" t="str">
        <f>VLOOKUP(A161,[3]UKBuilding_List!$A$1:$D$376,3,FALSE)</f>
        <v>Boone Tennis Center</v>
      </c>
      <c r="C161" s="1"/>
    </row>
    <row r="162" spans="1:3">
      <c r="A162" s="2" t="str">
        <f>([3]UKBuilding_List!A162)</f>
        <v>0214</v>
      </c>
      <c r="B162" s="3" t="str">
        <f>VLOOKUP(A162,[3]UKBuilding_List!$A$1:$D$376,3,FALSE)</f>
        <v>Flammable Storage Building</v>
      </c>
      <c r="C162" s="1"/>
    </row>
    <row r="163" spans="1:3">
      <c r="A163" s="2" t="str">
        <f>([3]UKBuilding_List!A163)</f>
        <v>0215</v>
      </c>
      <c r="B163" s="3" t="str">
        <f>VLOOKUP(A163,[3]UKBuilding_List!$A$1:$D$376,3,FALSE)</f>
        <v>W. P. Garrigus Building</v>
      </c>
      <c r="C163" s="1"/>
    </row>
    <row r="164" spans="1:3">
      <c r="A164" s="2" t="str">
        <f>([3]UKBuilding_List!A164)</f>
        <v>0216</v>
      </c>
      <c r="B164" s="3" t="str">
        <f>VLOOKUP(A164,[3]UKBuilding_List!$A$1:$D$376,3,FALSE)</f>
        <v>Multi-Disciplinary Research Lab #3</v>
      </c>
      <c r="C164" s="1"/>
    </row>
    <row r="165" spans="1:3">
      <c r="A165" s="2" t="str">
        <f>([3]UKBuilding_List!A165)</f>
        <v>0217</v>
      </c>
      <c r="B165" s="3" t="str">
        <f>VLOOKUP(A165,[3]UKBuilding_List!$A$1:$D$376,3,FALSE)</f>
        <v>Electric Substation #2</v>
      </c>
      <c r="C165" s="1"/>
    </row>
    <row r="166" spans="1:3">
      <c r="A166" s="2" t="str">
        <f>([3]UKBuilding_List!A166)</f>
        <v>0219</v>
      </c>
      <c r="B166" s="3" t="str">
        <f>VLOOKUP(A166,[3]UKBuilding_List!$A$1:$D$376,3,FALSE)</f>
        <v>Seaton Center</v>
      </c>
      <c r="C166" s="1"/>
    </row>
    <row r="167" spans="1:3">
      <c r="A167" s="2" t="str">
        <f>([3]UKBuilding_List!A167)</f>
        <v>0220</v>
      </c>
      <c r="B167" s="3" t="str">
        <f>VLOOKUP(A167,[3]UKBuilding_List!$A$1:$D$376,3,FALSE)</f>
        <v>Bernard Johnson Student Rec Ctr</v>
      </c>
      <c r="C167" s="1"/>
    </row>
    <row r="168" spans="1:3">
      <c r="A168" s="2" t="str">
        <f>([3]UKBuilding_List!A168)</f>
        <v>0222</v>
      </c>
      <c r="B168" s="3" t="str">
        <f>VLOOKUP(A168,[3]UKBuilding_List!$A$1:$D$376,3,FALSE)</f>
        <v>Kroger Field</v>
      </c>
      <c r="C168" s="1"/>
    </row>
    <row r="169" spans="1:3">
      <c r="A169" s="2" t="str">
        <f>([3]UKBuilding_List!A169)</f>
        <v>0223</v>
      </c>
      <c r="B169" s="3" t="str">
        <f>VLOOKUP(A169,[3]UKBuilding_List!$A$1:$D$376,3,FALSE)</f>
        <v>Warren Wright Medical Plaza</v>
      </c>
      <c r="C169" s="1"/>
    </row>
    <row r="170" spans="1:3">
      <c r="A170" s="2" t="str">
        <f>([3]UKBuilding_List!A170)</f>
        <v>0224</v>
      </c>
      <c r="B170" s="3" t="str">
        <f>VLOOKUP(A170,[3]UKBuilding_List!$A$1:$D$376,3,FALSE)</f>
        <v>Lucille Caudill Little Fine Arts Library</v>
      </c>
      <c r="C170" s="1"/>
    </row>
    <row r="171" spans="1:3">
      <c r="A171" s="2" t="str">
        <f>([3]UKBuilding_List!A171)</f>
        <v>0225</v>
      </c>
      <c r="B171" s="3" t="str">
        <f>VLOOKUP(A171,[3]UKBuilding_List!$A$1:$D$376,3,FALSE)</f>
        <v>T H Morgan Biological Sciences</v>
      </c>
      <c r="C171" s="1"/>
    </row>
    <row r="172" spans="1:3">
      <c r="A172" s="2" t="str">
        <f>([3]UKBuilding_List!A172)</f>
        <v>0227</v>
      </c>
      <c r="B172" s="3" t="str">
        <f>VLOOKUP(A172,[3]UKBuilding_List!$A$1:$D$376,3,FALSE)</f>
        <v>Recreation Equipment Storage Building</v>
      </c>
      <c r="C172" s="1"/>
    </row>
    <row r="173" spans="1:3">
      <c r="A173" s="2" t="str">
        <f>([3]UKBuilding_List!A173)</f>
        <v>0229</v>
      </c>
      <c r="B173" s="3" t="str">
        <f>VLOOKUP(A173,[3]UKBuilding_List!$A$1:$D$376,3,FALSE)</f>
        <v>Agricultural Distribution Center</v>
      </c>
      <c r="C173" s="1"/>
    </row>
    <row r="174" spans="1:3">
      <c r="A174" s="2" t="str">
        <f>([3]UKBuilding_List!A174)</f>
        <v>0230</v>
      </c>
      <c r="B174" s="3" t="str">
        <f>VLOOKUP(A174,[3]UKBuilding_List!$A$1:$D$376,3,FALSE)</f>
        <v>Sanders-Brown Center on Aging</v>
      </c>
      <c r="C174" s="1"/>
    </row>
    <row r="175" spans="1:3">
      <c r="A175" s="2" t="str">
        <f>([3]UKBuilding_List!A175)</f>
        <v>0232</v>
      </c>
      <c r="B175" s="3" t="str">
        <f>VLOOKUP(A175,[3]UKBuilding_List!$A$1:$D$376,3,FALSE)</f>
        <v>College of Nursing</v>
      </c>
      <c r="C175" s="1"/>
    </row>
    <row r="176" spans="1:3">
      <c r="A176" s="2" t="str">
        <f>([3]UKBuilding_List!A176)</f>
        <v>0235</v>
      </c>
      <c r="B176" s="3" t="str">
        <f>VLOOKUP(A176,[3]UKBuilding_List!$A$1:$D$376,3,FALSE)</f>
        <v>John W Oswald Building</v>
      </c>
      <c r="C176" s="1"/>
    </row>
    <row r="177" spans="1:3">
      <c r="A177" s="2" t="str">
        <f>([3]UKBuilding_List!A177)</f>
        <v>0236</v>
      </c>
      <c r="B177" s="3" t="str">
        <f>VLOOKUP(A177,[3]UKBuilding_List!$A$1:$D$376,3,FALSE)</f>
        <v>Kentucky Tobacco Research and Development Center</v>
      </c>
      <c r="C177" s="1"/>
    </row>
    <row r="178" spans="1:3">
      <c r="A178" s="2" t="str">
        <f>([3]UKBuilding_List!A178)</f>
        <v>0241</v>
      </c>
      <c r="B178" s="3" t="str">
        <f>VLOOKUP(A178,[3]UKBuilding_List!$A$1:$D$376,3,FALSE)</f>
        <v>Singletary Center for the Arts</v>
      </c>
      <c r="C178" s="1"/>
    </row>
    <row r="179" spans="1:3">
      <c r="A179" s="2" t="str">
        <f>([3]UKBuilding_List!A179)</f>
        <v>0243</v>
      </c>
      <c r="B179" s="3" t="str">
        <f>VLOOKUP(A179,[3]UKBuilding_List!$A$1:$D$376,3,FALSE)</f>
        <v>Greg Page Apartments 1</v>
      </c>
      <c r="C179" s="1"/>
    </row>
    <row r="180" spans="1:3">
      <c r="A180" s="2" t="str">
        <f>([3]UKBuilding_List!A180)</f>
        <v>0244</v>
      </c>
      <c r="B180" s="3" t="str">
        <f>VLOOKUP(A180,[3]UKBuilding_List!$A$1:$D$376,3,FALSE)</f>
        <v>Greg Page Apartments 2</v>
      </c>
      <c r="C180" s="1"/>
    </row>
    <row r="181" spans="1:3">
      <c r="A181" s="2" t="str">
        <f>([3]UKBuilding_List!A181)</f>
        <v>0245</v>
      </c>
      <c r="B181" s="3" t="str">
        <f>VLOOKUP(A181,[3]UKBuilding_List!$A$1:$D$376,3,FALSE)</f>
        <v>Greg Page Apartments 3</v>
      </c>
      <c r="C181" s="1"/>
    </row>
    <row r="182" spans="1:3">
      <c r="A182" s="2" t="str">
        <f>([3]UKBuilding_List!A182)</f>
        <v>0246</v>
      </c>
      <c r="B182" s="3" t="str">
        <f>VLOOKUP(A182,[3]UKBuilding_List!$A$1:$D$376,3,FALSE)</f>
        <v>Greg Page Apartments 4</v>
      </c>
      <c r="C182" s="1"/>
    </row>
    <row r="183" spans="1:3">
      <c r="A183" s="2" t="str">
        <f>([3]UKBuilding_List!A183)</f>
        <v>0247</v>
      </c>
      <c r="B183" s="3" t="str">
        <f>VLOOKUP(A183,[3]UKBuilding_List!$A$1:$D$376,3,FALSE)</f>
        <v>Greg Page Apartments 5</v>
      </c>
      <c r="C183" s="1"/>
    </row>
    <row r="184" spans="1:3">
      <c r="A184" s="2" t="str">
        <f>([3]UKBuilding_List!A184)</f>
        <v>0248</v>
      </c>
      <c r="B184" s="3" t="str">
        <f>VLOOKUP(A184,[3]UKBuilding_List!$A$1:$D$376,3,FALSE)</f>
        <v>Greg Page Apartments 6</v>
      </c>
      <c r="C184" s="1"/>
    </row>
    <row r="185" spans="1:3">
      <c r="A185" s="2" t="str">
        <f>([3]UKBuilding_List!A185)</f>
        <v>0249</v>
      </c>
      <c r="B185" s="3" t="str">
        <f>VLOOKUP(A185,[3]UKBuilding_List!$A$1:$D$376,3,FALSE)</f>
        <v>Greg Page Apartments 7</v>
      </c>
      <c r="C185" s="1"/>
    </row>
    <row r="186" spans="1:3">
      <c r="A186" s="2" t="str">
        <f>([3]UKBuilding_List!A186)</f>
        <v>0250</v>
      </c>
      <c r="B186" s="3" t="str">
        <f>VLOOKUP(A186,[3]UKBuilding_List!$A$1:$D$376,3,FALSE)</f>
        <v>Greg Page Apartments 8</v>
      </c>
      <c r="C186" s="1"/>
    </row>
    <row r="187" spans="1:3">
      <c r="A187" s="2" t="str">
        <f>([3]UKBuilding_List!A187)</f>
        <v>0252</v>
      </c>
      <c r="B187" s="3" t="str">
        <f>VLOOKUP(A187,[3]UKBuilding_List!$A$1:$D$376,3,FALSE)</f>
        <v>Greg Page Apartments 10</v>
      </c>
      <c r="C187" s="1"/>
    </row>
    <row r="188" spans="1:3">
      <c r="A188" s="2" t="str">
        <f>([3]UKBuilding_List!A188)</f>
        <v>0253</v>
      </c>
      <c r="B188" s="3" t="str">
        <f>VLOOKUP(A188,[3]UKBuilding_List!$A$1:$D$376,3,FALSE)</f>
        <v>Greg Page Apartments 11</v>
      </c>
      <c r="C188" s="1"/>
    </row>
    <row r="189" spans="1:3">
      <c r="A189" s="2" t="str">
        <f>([3]UKBuilding_List!A189)</f>
        <v>0254</v>
      </c>
      <c r="B189" s="3" t="str">
        <f>VLOOKUP(A189,[3]UKBuilding_List!$A$1:$D$376,3,FALSE)</f>
        <v>Greg Page Apartments 12</v>
      </c>
      <c r="C189" s="1"/>
    </row>
    <row r="190" spans="1:3">
      <c r="A190" s="2" t="str">
        <f>([3]UKBuilding_List!A190)</f>
        <v>0255</v>
      </c>
      <c r="B190" s="3" t="str">
        <f>VLOOKUP(A190,[3]UKBuilding_List!$A$1:$D$376,3,FALSE)</f>
        <v>Greg Page Apartments 13</v>
      </c>
      <c r="C190" s="1"/>
    </row>
    <row r="191" spans="1:3">
      <c r="A191" s="2" t="str">
        <f>([3]UKBuilding_List!A191)</f>
        <v>0256</v>
      </c>
      <c r="B191" s="3" t="str">
        <f>VLOOKUP(A191,[3]UKBuilding_List!$A$1:$D$376,3,FALSE)</f>
        <v>Greg Page Apartments 14</v>
      </c>
      <c r="C191" s="1"/>
    </row>
    <row r="192" spans="1:3">
      <c r="A192" s="2" t="str">
        <f>([3]UKBuilding_List!A192)</f>
        <v>0257</v>
      </c>
      <c r="B192" s="3" t="str">
        <f>VLOOKUP(A192,[3]UKBuilding_List!$A$1:$D$376,3,FALSE)</f>
        <v>Greg Page Apartments 15</v>
      </c>
      <c r="C192" s="1"/>
    </row>
    <row r="193" spans="1:3">
      <c r="A193" s="2" t="str">
        <f>([3]UKBuilding_List!A193)</f>
        <v>0258</v>
      </c>
      <c r="B193" s="3" t="str">
        <f>VLOOKUP(A193,[3]UKBuilding_List!$A$1:$D$376,3,FALSE)</f>
        <v>Greg Page Apartments 16</v>
      </c>
      <c r="C193" s="1"/>
    </row>
    <row r="194" spans="1:3">
      <c r="A194" s="2" t="str">
        <f>([3]UKBuilding_List!A194)</f>
        <v>0259</v>
      </c>
      <c r="B194" s="3" t="str">
        <f>VLOOKUP(A194,[3]UKBuilding_List!$A$1:$D$376,3,FALSE)</f>
        <v>Greg Page Apartments 17</v>
      </c>
      <c r="C194" s="1"/>
    </row>
    <row r="195" spans="1:3">
      <c r="A195" s="2" t="str">
        <f>([3]UKBuilding_List!A195)</f>
        <v>0260</v>
      </c>
      <c r="B195" s="3" t="str">
        <f>VLOOKUP(A195,[3]UKBuilding_List!$A$1:$D$376,3,FALSE)</f>
        <v>Greg Page Apartments 18</v>
      </c>
      <c r="C195" s="1"/>
    </row>
    <row r="196" spans="1:3">
      <c r="A196" s="2" t="str">
        <f>([3]UKBuilding_List!A196)</f>
        <v>0261</v>
      </c>
      <c r="B196" s="3" t="str">
        <f>VLOOKUP(A196,[3]UKBuilding_List!$A$1:$D$376,3,FALSE)</f>
        <v>Greg Page Apartments 19</v>
      </c>
      <c r="C196" s="1"/>
    </row>
    <row r="197" spans="1:3">
      <c r="A197" s="2" t="str">
        <f>([3]UKBuilding_List!A197)</f>
        <v>0262</v>
      </c>
      <c r="B197" s="3" t="str">
        <f>VLOOKUP(A197,[3]UKBuilding_List!$A$1:$D$376,3,FALSE)</f>
        <v>Greg Page Apartments 20</v>
      </c>
      <c r="C197" s="1"/>
    </row>
    <row r="198" spans="1:3">
      <c r="A198" s="2" t="str">
        <f>([3]UKBuilding_List!A198)</f>
        <v>0263</v>
      </c>
      <c r="B198" s="3" t="str">
        <f>VLOOKUP(A198,[3]UKBuilding_List!$A$1:$D$376,3,FALSE)</f>
        <v>Greg Page Apartments 21</v>
      </c>
      <c r="C198" s="1"/>
    </row>
    <row r="199" spans="1:3">
      <c r="A199" s="2" t="str">
        <f>([3]UKBuilding_List!A199)</f>
        <v>0264</v>
      </c>
      <c r="B199" s="3" t="str">
        <f>VLOOKUP(A199,[3]UKBuilding_List!$A$1:$D$376,3,FALSE)</f>
        <v>Greg Page Apartments 22</v>
      </c>
      <c r="C199" s="1"/>
    </row>
    <row r="200" spans="1:3">
      <c r="A200" s="2" t="str">
        <f>([3]UKBuilding_List!A200)</f>
        <v>0265</v>
      </c>
      <c r="B200" s="3" t="str">
        <f>VLOOKUP(A200,[3]UKBuilding_List!$A$1:$D$376,3,FALSE)</f>
        <v>Greg Page Apartments 23</v>
      </c>
      <c r="C200" s="1"/>
    </row>
    <row r="201" spans="1:3">
      <c r="A201" s="2" t="str">
        <f>([3]UKBuilding_List!A201)</f>
        <v>0266</v>
      </c>
      <c r="B201" s="3" t="str">
        <f>VLOOKUP(A201,[3]UKBuilding_List!$A$1:$D$376,3,FALSE)</f>
        <v>Greg Page Apartments 24</v>
      </c>
      <c r="C201" s="1"/>
    </row>
    <row r="202" spans="1:3">
      <c r="A202" s="2" t="str">
        <f>([3]UKBuilding_List!A202)</f>
        <v>0267</v>
      </c>
      <c r="B202" s="3" t="str">
        <f>VLOOKUP(A202,[3]UKBuilding_List!$A$1:$D$376,3,FALSE)</f>
        <v>Greg Page Apartments 25</v>
      </c>
      <c r="C202" s="1"/>
    </row>
    <row r="203" spans="1:3">
      <c r="A203" s="2" t="str">
        <f>([3]UKBuilding_List!A203)</f>
        <v>0268</v>
      </c>
      <c r="B203" s="3" t="str">
        <f>VLOOKUP(A203,[3]UKBuilding_List!$A$1:$D$376,3,FALSE)</f>
        <v>Greg Page Food Storage Laundry</v>
      </c>
      <c r="C203" s="1"/>
    </row>
    <row r="204" spans="1:3">
      <c r="A204" s="2" t="str">
        <f>([3]UKBuilding_List!A204)</f>
        <v>0269</v>
      </c>
      <c r="B204" s="3" t="str">
        <f>VLOOKUP(A204,[3]UKBuilding_List!$A$1:$D$376,3,FALSE)</f>
        <v>Communications Building</v>
      </c>
      <c r="C204" s="1"/>
    </row>
    <row r="205" spans="1:3">
      <c r="A205" s="2" t="str">
        <f>([3]UKBuilding_List!A205)</f>
        <v>0274</v>
      </c>
      <c r="B205" s="3" t="str">
        <f>VLOOKUP(A205,[3]UKBuilding_List!$A$1:$D$376,3,FALSE)</f>
        <v>Moloney Building</v>
      </c>
      <c r="C205" s="1"/>
    </row>
    <row r="206" spans="1:3">
      <c r="A206" s="2" t="str">
        <f>([3]UKBuilding_List!A206)</f>
        <v>0275</v>
      </c>
      <c r="B206" s="3" t="str">
        <f>VLOOKUP(A206,[3]UKBuilding_List!$A$1:$D$376,3,FALSE)</f>
        <v>Bruce Poundstone Regulatory Services Building</v>
      </c>
      <c r="C206" s="1"/>
    </row>
    <row r="207" spans="1:3">
      <c r="A207" s="2" t="str">
        <f>([3]UKBuilding_List!A207)</f>
        <v>0276</v>
      </c>
      <c r="B207" s="3" t="str">
        <f>VLOOKUP(A207,[3]UKBuilding_List!$A$1:$D$376,3,FALSE)</f>
        <v>Charles E. Barnhart Building</v>
      </c>
      <c r="C207" s="1"/>
    </row>
    <row r="208" spans="1:3">
      <c r="A208" s="2" t="str">
        <f>([3]UKBuilding_List!A208)</f>
        <v>0277</v>
      </c>
      <c r="B208" s="3" t="str">
        <f>VLOOKUP(A208,[3]UKBuilding_List!$A$1:$D$376,3,FALSE)</f>
        <v>EJ Nutter Training Center</v>
      </c>
      <c r="C208" s="1"/>
    </row>
    <row r="209" spans="1:3">
      <c r="A209" s="2" t="str">
        <f>([3]UKBuilding_List!A209)</f>
        <v>0278</v>
      </c>
      <c r="B209" s="3" t="str">
        <f>VLOOKUP(A209,[3]UKBuilding_List!$A$1:$D$376,3,FALSE)</f>
        <v>PPD Storage Building</v>
      </c>
      <c r="C209" s="1"/>
    </row>
    <row r="210" spans="1:3">
      <c r="A210" s="2" t="str">
        <f>([3]UKBuilding_List!A210)</f>
        <v>0279</v>
      </c>
      <c r="B210" s="3" t="str">
        <f>VLOOKUP(A210,[3]UKBuilding_List!$A$1:$D$376,3,FALSE)</f>
        <v>BIRP Building</v>
      </c>
      <c r="C210" s="1"/>
    </row>
    <row r="211" spans="1:3">
      <c r="A211" s="2" t="str">
        <f>([3]UKBuilding_List!A211)</f>
        <v>0280</v>
      </c>
      <c r="B211" s="3" t="str">
        <f>VLOOKUP(A211,[3]UKBuilding_List!$A$1:$D$376,3,FALSE)</f>
        <v>Joe Craft Football Training Facility</v>
      </c>
      <c r="C211" s="1"/>
    </row>
    <row r="212" spans="1:3">
      <c r="A212" s="2" t="str">
        <f>([3]UKBuilding_List!A212)</f>
        <v>0281</v>
      </c>
      <c r="B212" s="3" t="str">
        <f>VLOOKUP(A212,[3]UKBuilding_List!$A$1:$D$376,3,FALSE)</f>
        <v>Oliver H. Raymond Civil Engineering</v>
      </c>
      <c r="C212" s="1"/>
    </row>
    <row r="213" spans="1:3">
      <c r="A213" s="2" t="str">
        <f>([3]UKBuilding_List!A213)</f>
        <v>0282</v>
      </c>
      <c r="B213" s="3" t="str">
        <f>VLOOKUP(A213,[3]UKBuilding_List!$A$1:$D$376,3,FALSE)</f>
        <v>Gas Storage Building</v>
      </c>
      <c r="C213" s="1"/>
    </row>
    <row r="214" spans="1:3">
      <c r="A214" s="2" t="str">
        <f>([3]UKBuilding_List!A214)</f>
        <v>0283</v>
      </c>
      <c r="B214" s="3" t="str">
        <f>VLOOKUP(A214,[3]UKBuilding_List!$A$1:$D$376,3,FALSE)</f>
        <v>Hagan Baseball Stadium</v>
      </c>
      <c r="C214" s="1"/>
    </row>
    <row r="215" spans="1:3">
      <c r="A215" s="2" t="str">
        <f>([3]UKBuilding_List!A215)</f>
        <v>0284</v>
      </c>
      <c r="B215" s="3" t="str">
        <f>VLOOKUP(A215,[3]UKBuilding_List!$A$1:$D$376,3,FALSE)</f>
        <v>Kentucky Clinic</v>
      </c>
      <c r="C215" s="1"/>
    </row>
    <row r="216" spans="1:3">
      <c r="A216" s="2" t="str">
        <f>([3]UKBuilding_List!A216)</f>
        <v>0285</v>
      </c>
      <c r="B216" s="3" t="str">
        <f>VLOOKUP(A216,[3]UKBuilding_List!$A$1:$D$376,3,FALSE)</f>
        <v>Nutter Field House</v>
      </c>
      <c r="C216" s="1"/>
    </row>
    <row r="217" spans="1:3">
      <c r="A217" s="2" t="str">
        <f>([3]UKBuilding_List!A217)</f>
        <v>0286</v>
      </c>
      <c r="B217" s="3" t="str">
        <f>VLOOKUP(A217,[3]UKBuilding_List!$A$1:$D$376,3,FALSE)</f>
        <v>ASTeCC</v>
      </c>
      <c r="C217" s="1"/>
    </row>
    <row r="218" spans="1:3">
      <c r="A218" s="2" t="str">
        <f>([3]UKBuilding_List!A218)</f>
        <v>0288</v>
      </c>
      <c r="B218" s="3" t="str">
        <f>VLOOKUP(A218,[3]UKBuilding_List!$A$1:$D$376,3,FALSE)</f>
        <v>PPD Greenhouse</v>
      </c>
      <c r="C218" s="1"/>
    </row>
    <row r="219" spans="1:3">
      <c r="A219" s="2" t="str">
        <f>([3]UKBuilding_List!A219)</f>
        <v>0289</v>
      </c>
      <c r="B219" s="3" t="str">
        <f>VLOOKUP(A219,[3]UKBuilding_List!$A$1:$D$376,3,FALSE)</f>
        <v>Hazardous Waste Storage</v>
      </c>
      <c r="C219" s="1"/>
    </row>
    <row r="220" spans="1:3">
      <c r="A220" s="2" t="str">
        <f>([3]UKBuilding_List!A220)</f>
        <v>0293</v>
      </c>
      <c r="B220" s="3" t="str">
        <f>VLOOKUP(A220,[3]UKBuilding_List!$A$1:$D$376,3,FALSE)</f>
        <v>UK Hospital - Chandler Medical Center &amp; Hospital</v>
      </c>
      <c r="C220" s="1"/>
    </row>
    <row r="221" spans="1:3">
      <c r="A221" s="2" t="str">
        <f>([3]UKBuilding_List!A221)</f>
        <v>0294</v>
      </c>
      <c r="B221" s="3" t="str">
        <f>VLOOKUP(A221,[3]UKBuilding_List!$A$1:$D$376,3,FALSE)</f>
        <v>Gill Heart and Vascular Institute</v>
      </c>
      <c r="C221" s="1"/>
    </row>
    <row r="222" spans="1:3">
      <c r="A222" s="2" t="str">
        <f>([3]UKBuilding_List!A222)</f>
        <v>0297</v>
      </c>
      <c r="B222" s="3" t="str">
        <f>VLOOKUP(A222,[3]UKBuilding_List!$A$1:$D$376,3,FALSE)</f>
        <v>Dental Science Building</v>
      </c>
      <c r="C222" s="1"/>
    </row>
    <row r="223" spans="1:3">
      <c r="A223" s="2" t="str">
        <f>([3]UKBuilding_List!A223)</f>
        <v>0298</v>
      </c>
      <c r="B223" s="3" t="str">
        <f>VLOOKUP(A223,[3]UKBuilding_List!$A$1:$D$376,3,FALSE)</f>
        <v>William R. Willard Medical Education Building</v>
      </c>
      <c r="C223" s="1"/>
    </row>
    <row r="224" spans="1:3">
      <c r="A224" s="2" t="str">
        <f>([3]UKBuilding_List!A224)</f>
        <v>0300</v>
      </c>
      <c r="B224" s="3" t="str">
        <f>VLOOKUP(A224,[3]UKBuilding_List!$A$1:$D$376,3,FALSE)</f>
        <v>Arboretum Tool Shed</v>
      </c>
      <c r="C224" s="1"/>
    </row>
    <row r="225" spans="1:3">
      <c r="A225" s="2" t="str">
        <f>([3]UKBuilding_List!A225)</f>
        <v>0301</v>
      </c>
      <c r="B225" s="3" t="str">
        <f>VLOOKUP(A225,[3]UKBuilding_List!$A$1:$D$376,3,FALSE)</f>
        <v>154 Bonnie Brae</v>
      </c>
      <c r="C225" s="1"/>
    </row>
    <row r="226" spans="1:3">
      <c r="A226" s="2" t="str">
        <f>([3]UKBuilding_List!A226)</f>
        <v>0302</v>
      </c>
      <c r="B226" s="3" t="str">
        <f>VLOOKUP(A226,[3]UKBuilding_List!$A$1:$D$376,3,FALSE)</f>
        <v>Dorotha Smith Oatts Visitor Center</v>
      </c>
      <c r="C226" s="1"/>
    </row>
    <row r="227" spans="1:3">
      <c r="A227" s="2" t="str">
        <f>([3]UKBuilding_List!A227)</f>
        <v>0303</v>
      </c>
      <c r="B227" s="3" t="str">
        <f>VLOOKUP(A227,[3]UKBuilding_List!$A$1:$D$376,3,FALSE)</f>
        <v>Arboretum Restrooms</v>
      </c>
      <c r="C227" s="1"/>
    </row>
    <row r="228" spans="1:3">
      <c r="A228" s="2" t="str">
        <f>([3]UKBuilding_List!A228)</f>
        <v>0305</v>
      </c>
      <c r="B228" s="3" t="str">
        <f>VLOOKUP(A228,[3]UKBuilding_List!$A$1:$D$376,3,FALSE)</f>
        <v>Peter P. Bosomworth Health Sciences Research Building</v>
      </c>
      <c r="C228" s="1"/>
    </row>
    <row r="229" spans="1:3">
      <c r="A229" s="2" t="str">
        <f>([3]UKBuilding_List!A229)</f>
        <v>0308</v>
      </c>
      <c r="B229" s="3" t="str">
        <f>VLOOKUP(A229,[3]UKBuilding_List!$A$1:$D$376,3,FALSE)</f>
        <v>Hospital Smoking Shelter</v>
      </c>
      <c r="C229" s="1"/>
    </row>
    <row r="230" spans="1:3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>
      <c r="A260" s="2" t="str">
        <f>([3]UKBuilding_List!A260)</f>
        <v>0403</v>
      </c>
      <c r="B260" s="3" t="str">
        <f>VLOOKUP(A260,[3]UKBuilding_List!$A$1:$D$376,3,FALSE)</f>
        <v>Weldon House Unit 2</v>
      </c>
      <c r="C260" s="1"/>
    </row>
    <row r="261" spans="1:3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>
      <c r="A357" s="2" t="str">
        <f>([3]UKBuilding_List!A357)</f>
        <v>0708</v>
      </c>
      <c r="B357" s="3" t="str">
        <f>VLOOKUP(A357,[3]UKBuilding_List!$A$1:$D$376,3,FALSE)</f>
        <v>Kiln Enclosure Building</v>
      </c>
      <c r="C357" s="1"/>
    </row>
    <row r="358" spans="1:3">
      <c r="A358" s="2" t="str">
        <f>([3]UKBuilding_List!A358)</f>
        <v>0709</v>
      </c>
      <c r="B358" s="3" t="str">
        <f>VLOOKUP(A358,[3]UKBuilding_List!$A$1:$D$376,3,FALSE)</f>
        <v>401 S Limestone</v>
      </c>
      <c r="C358" s="1"/>
    </row>
    <row r="359" spans="1:3">
      <c r="A359" s="2" t="str">
        <f>([3]UKBuilding_List!A359)</f>
        <v>0710</v>
      </c>
      <c r="B359" s="3" t="str">
        <f>VLOOKUP(A359,[3]UKBuilding_List!$A$1:$D$376,3,FALSE)</f>
        <v>130 Winslow St</v>
      </c>
      <c r="C359" s="1"/>
    </row>
    <row r="360" spans="1:3">
      <c r="A360" s="2" t="str">
        <f>([3]UKBuilding_List!A360)</f>
        <v>0711</v>
      </c>
      <c r="B360" s="3" t="str">
        <f>VLOOKUP(A360,[3]UKBuilding_List!$A$1:$D$376,3,FALSE)</f>
        <v>Orange Lot Bus Shelter</v>
      </c>
      <c r="C360" s="1"/>
    </row>
    <row r="361" spans="1:3">
      <c r="A361" s="2" t="str">
        <f>([3]UKBuilding_List!A361)</f>
        <v>0712</v>
      </c>
      <c r="B361" s="3" t="str">
        <f>VLOOKUP(A361,[3]UKBuilding_List!$A$1:$D$376,3,FALSE)</f>
        <v>430 Transylvania Park</v>
      </c>
      <c r="C361" s="1"/>
    </row>
    <row r="362" spans="1:3">
      <c r="A362" s="2" t="str">
        <f>([3]UKBuilding_List!A362)</f>
        <v>0713</v>
      </c>
      <c r="B362" s="3" t="str">
        <f>VLOOKUP(A362,[3]UKBuilding_List!$A$1:$D$376,3,FALSE)</f>
        <v>463 Rose Ln</v>
      </c>
      <c r="C362" s="1"/>
    </row>
    <row r="363" spans="1:3">
      <c r="A363" s="2" t="str">
        <f>([3]UKBuilding_List!A363)</f>
        <v>0714</v>
      </c>
      <c r="B363" s="3" t="str">
        <f>VLOOKUP(A363,[3]UKBuilding_List!$A$1:$D$376,3,FALSE)</f>
        <v>129 State St</v>
      </c>
      <c r="C363" s="1"/>
    </row>
    <row r="364" spans="1:3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>
      <c r="A366" s="2">
        <f>([3]UKBuilding_List!A366)</f>
        <v>2100</v>
      </c>
      <c r="B366" s="3" t="str">
        <f>VLOOKUP(A366,[3]UKBuilding_List!$A$1:$D$376,3,FALSE)</f>
        <v>Alpha Chi Omega Sorority</v>
      </c>
      <c r="C366" s="1"/>
    </row>
    <row r="367" spans="1:3">
      <c r="A367" s="2">
        <f>([3]UKBuilding_List!A367)</f>
        <v>2101</v>
      </c>
      <c r="B367" s="3" t="str">
        <f>VLOOKUP(A367,[3]UKBuilding_List!$A$1:$D$376,3,FALSE)</f>
        <v>Beta Theta Pi Fraternity</v>
      </c>
      <c r="C367" s="1"/>
    </row>
    <row r="368" spans="1:3">
      <c r="A368" s="2" t="str">
        <f>([3]UKBuilding_List!A368)</f>
        <v>8633</v>
      </c>
      <c r="B368" s="3" t="str">
        <f>VLOOKUP(A368,[3]UKBuilding_List!$A$1:$D$376,3,FALSE)</f>
        <v>UK HealthCare Good Samaritan Hospital</v>
      </c>
      <c r="C368" s="1"/>
    </row>
    <row r="369" spans="1:3">
      <c r="A369" s="2" t="str">
        <f>([3]UKBuilding_List!A369)</f>
        <v>9127</v>
      </c>
      <c r="B369" s="3" t="str">
        <f>VLOOKUP(A369,[3]UKBuilding_List!$A$1:$D$376,3,FALSE)</f>
        <v>1101 S. Limestone</v>
      </c>
      <c r="C369" s="1"/>
    </row>
    <row r="370" spans="1:3">
      <c r="A370" s="2" t="str">
        <f>([3]UKBuilding_List!A370)</f>
        <v>9777</v>
      </c>
      <c r="B370" s="3" t="str">
        <f>VLOOKUP(A370,[3]UKBuilding_List!$A$1:$D$376,3,FALSE)</f>
        <v>114 Conn Terrace</v>
      </c>
      <c r="C370" s="1"/>
    </row>
    <row r="371" spans="1:3">
      <c r="A371" s="2">
        <f>([3]UKBuilding_List!A371)</f>
        <v>9813</v>
      </c>
      <c r="B371" s="3" t="str">
        <f>VLOOKUP(A371,[3]UKBuilding_List!$A$1:$D$376,3,FALSE)</f>
        <v>Child Development Center of the Bluegrass, Inc.</v>
      </c>
      <c r="C371" s="1"/>
    </row>
    <row r="372" spans="1:3">
      <c r="A372" s="2" t="str">
        <f>([3]UKBuilding_List!A372)</f>
        <v>9853</v>
      </c>
      <c r="B372" s="3" t="str">
        <f>VLOOKUP(A372,[3]UKBuilding_List!$A$1:$D$376,3,FALSE)</f>
        <v>Shriners Hospitals for Children Medical Center - Lexington</v>
      </c>
      <c r="C372" s="1"/>
    </row>
    <row r="373" spans="1:3">
      <c r="A373" s="2" t="str">
        <f>([3]UKBuilding_List!A373)</f>
        <v>9854</v>
      </c>
      <c r="B373" s="3" t="str">
        <f>VLOOKUP(A373,[3]UKBuilding_List!$A$1:$D$376,3,FALSE)</f>
        <v>Anthropology Research Building</v>
      </c>
      <c r="C373" s="1"/>
    </row>
    <row r="374" spans="1:3">
      <c r="A374" s="2" t="str">
        <f>([3]UKBuilding_List!A374)</f>
        <v>9861</v>
      </c>
      <c r="B374" s="3" t="str">
        <f>VLOOKUP(A374,[3]UKBuilding_List!$A$1:$D$376,3,FALSE)</f>
        <v>845 Angliana Ave</v>
      </c>
      <c r="C374" s="1"/>
    </row>
    <row r="375" spans="1:3">
      <c r="A375" s="2" t="str">
        <f>([3]UKBuilding_List!A375)</f>
        <v>9873</v>
      </c>
      <c r="B375" s="3" t="str">
        <f>VLOOKUP(A375,[3]UKBuilding_List!$A$1:$D$376,3,FALSE)</f>
        <v>UKHC Midwife Clinic</v>
      </c>
      <c r="C375" s="1"/>
    </row>
    <row r="376" spans="1:3">
      <c r="A376" s="2" t="str">
        <f>([3]UKBuilding_List!A376)</f>
        <v>9875</v>
      </c>
      <c r="B376" s="3" t="str">
        <f>VLOOKUP(A376,[3]UKBuilding_List!$A$1:$D$376,3,FALSE)</f>
        <v>Vaughan Warehouse and Office</v>
      </c>
      <c r="C376" s="1"/>
    </row>
    <row r="377" spans="1:3">
      <c r="A377" s="2" t="str">
        <f>([3]UKBuilding_List!A377)</f>
        <v>9876</v>
      </c>
      <c r="B377" s="3" t="e">
        <f>VLOOKUP(A377,[3]UKBuilding_List!$A$1:$D$376,3,FALSE)</f>
        <v>#N/A</v>
      </c>
      <c r="C377" s="1"/>
    </row>
    <row r="378" spans="1:3">
      <c r="A378" s="2" t="str">
        <f>([3]UKBuilding_List!A378)</f>
        <v>9877</v>
      </c>
      <c r="B378" s="3" t="e">
        <f>VLOOKUP(A378,[3]UKBuilding_List!$A$1:$D$376,3,FALSE)</f>
        <v>#N/A</v>
      </c>
      <c r="C378" s="1"/>
    </row>
    <row r="379" spans="1:3">
      <c r="A379" s="2" t="str">
        <f>([3]UKBuilding_List!A379)</f>
        <v>9878</v>
      </c>
      <c r="B379" s="3" t="e">
        <f>VLOOKUP(A379,[3]UKBuilding_List!$A$1:$D$376,3,FALSE)</f>
        <v>#N/A</v>
      </c>
      <c r="C379" s="1"/>
    </row>
    <row r="380" spans="1:3">
      <c r="A380" s="2" t="str">
        <f>([3]UKBuilding_List!A380)</f>
        <v>9879</v>
      </c>
      <c r="B380" s="3" t="e">
        <f>VLOOKUP(A380,[3]UKBuilding_List!$A$1:$D$376,3,FALSE)</f>
        <v>#N/A</v>
      </c>
      <c r="C380" s="1"/>
    </row>
    <row r="381" spans="1:3">
      <c r="A381" s="2" t="str">
        <f>([3]UKBuilding_List!A381)</f>
        <v>9881</v>
      </c>
      <c r="B381" s="3" t="e">
        <f>VLOOKUP(A381,[3]UKBuilding_List!$A$1:$D$376,3,FALSE)</f>
        <v>#N/A</v>
      </c>
      <c r="C381" s="1"/>
    </row>
    <row r="382" spans="1:3">
      <c r="A382" s="2" t="str">
        <f>([3]UKBuilding_List!A382)</f>
        <v>9882</v>
      </c>
      <c r="B382" s="3" t="e">
        <f>VLOOKUP(A382,[3]UKBuilding_List!$A$1:$D$376,3,FALSE)</f>
        <v>#N/A</v>
      </c>
      <c r="C382" s="1"/>
    </row>
    <row r="383" spans="1:3">
      <c r="A383" s="2" t="str">
        <f>([3]UKBuilding_List!A383)</f>
        <v>9925</v>
      </c>
      <c r="B383" s="3" t="e">
        <f>VLOOKUP(A383,[3]UKBuilding_List!$A$1:$D$376,3,FALSE)</f>
        <v>#N/A</v>
      </c>
      <c r="C383" s="1"/>
    </row>
    <row r="384" spans="1:3">
      <c r="A384" s="2" t="str">
        <f>([3]UKBuilding_List!A384)</f>
        <v>9983</v>
      </c>
      <c r="B384" s="3" t="e">
        <f>VLOOKUP(A384,[3]UKBuilding_List!$A$1:$D$376,3,FALSE)</f>
        <v>#N/A</v>
      </c>
      <c r="C384" s="1"/>
    </row>
    <row r="385" spans="1: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2018-08-07T17:14:07Z</dcterms:modified>
</cp:coreProperties>
</file>