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Changes'!$A$1:$I$41</definedName>
    <definedName name="_xlnm.Print_Area" localSheetId="1">'SAP Changes'!$A$1:$I$14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E2" i="4" l="1"/>
  <c r="E1" i="4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<sst xmlns="http://schemas.openxmlformats.org/spreadsheetml/2006/main" count="273" uniqueCount="148">
  <si>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</si>
  <si>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</si>
  <si>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</si>
  <si>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</si>
  <si>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</si>
  <si>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</si>
  <si>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</si>
  <si>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</si>
  <si>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</si>
  <si>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</si>
  <si>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</si>
  <si>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</si>
  <si>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</si>
  <si>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</si>
  <si>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</si>
  <si>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</si>
  <si>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</si>
  <si>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</si>
  <si>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</si>
  <si>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</si>
  <si>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</si>
  <si>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</si>
  <si>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</si>
  <si>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</si>
  <si>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</si>
  <si>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</si>
  <si>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</si>
  <si>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</si>
  <si>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</si>
  <si>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</si>
  <si>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</si>
  <si>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</si>
  <si>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</si>
  <si>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</si>
  <si>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</si>
  <si>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</si>
  <si>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</si>
  <si>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</si>
  <si>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</si>
  <si>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</si>
  <si>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</si>
  <si>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</si>
  <si>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</si>
  <si>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</si>
  <si>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</si>
  <si>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</si>
  <si>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</si>
  <si>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</si>
  <si>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</si>
  <si>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</si>
  <si>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</si>
  <si>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</si>
  <si>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</si>
  <si>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</si>
  <si>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</si>
  <si>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</si>
  <si>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</si>
  <si>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</si>
  <si>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</si>
  <si>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</si>
  <si>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</si>
  <si>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</si>
  <si>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</si>
  <si>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</si>
  <si>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</si>
  <si>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</si>
  <si>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</si>
  <si>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</si>
  <si>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</si>
  <si>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</si>
  <si>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</si>
  <si>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</si>
  <si>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</si>
  <si>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</si>
  <si>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</si>
  <si>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</si>
  <si>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</si>
  <si>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</si>
  <si>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00</t>
  </si>
  <si>
    <t>0293</t>
  </si>
  <si>
    <t>01</t>
  </si>
  <si>
    <t>C100W</t>
  </si>
  <si>
    <t>C101D</t>
  </si>
  <si>
    <t>H466</t>
  </si>
  <si>
    <t>H468</t>
  </si>
  <si>
    <t>04</t>
  </si>
  <si>
    <t>LX-0293-00-N0061</t>
  </si>
  <si>
    <t>UK HOSPITAL - Room N0061</t>
  </si>
  <si>
    <t>LX-0293-00-N0061A</t>
  </si>
  <si>
    <t>UK HOSPITAL - Room N0061A</t>
  </si>
  <si>
    <t>LX-0293-00-N0061B</t>
  </si>
  <si>
    <t>UK HOSPITAL - Room N0061B</t>
  </si>
  <si>
    <t>LX-0293-00-N0061B1</t>
  </si>
  <si>
    <t>UK HOSPITAL - Room N061B1</t>
  </si>
  <si>
    <t>LX-0293-00-N0061C</t>
  </si>
  <si>
    <t>UK HOSPITAL - Room N0061C</t>
  </si>
  <si>
    <t>Change Sqft</t>
  </si>
  <si>
    <t>LX-0293-00-N0063</t>
  </si>
  <si>
    <t>UK HOSPITAL - Room N0063</t>
  </si>
  <si>
    <t>LX-0293-01-C0100W</t>
  </si>
  <si>
    <t>LX-0293-01-C0101D</t>
  </si>
  <si>
    <t>LX-0293-04-H0466</t>
  </si>
  <si>
    <t>LX-0293-04-H0468</t>
  </si>
  <si>
    <t>UK HOSPITAL - Room N0061C2</t>
  </si>
  <si>
    <t>UK HOSPITAL - Room N0061C1</t>
  </si>
  <si>
    <t>LX-0293-00-N0061C1</t>
  </si>
  <si>
    <t>LX-0293-00-N0061C2</t>
  </si>
  <si>
    <t>MPPD Project 10074 - stated eBARS needed</t>
  </si>
  <si>
    <t xml:space="preserve">MPPD Project 10074 </t>
  </si>
  <si>
    <t>MPPD Project 8362</t>
  </si>
  <si>
    <t>MPPD Project 8362 - stated eBARS needed</t>
  </si>
  <si>
    <t>1/ CapProj - Reno/Add [00093][0293] UK Hospital Brachytherapy-00 Level (Proj. No. 2457.0)   AND MISC OTHER PROJECTS (MPPD)</t>
  </si>
  <si>
    <t>JES</t>
  </si>
  <si>
    <t>UK HOSPITAL - Room C0100W</t>
  </si>
  <si>
    <t>Corridor</t>
  </si>
  <si>
    <t>UK HOSPITAL - Room H0466</t>
  </si>
  <si>
    <t>UK HOSPITAL - Room H0468</t>
  </si>
  <si>
    <t>Office</t>
  </si>
  <si>
    <t>CT CONTROL</t>
  </si>
  <si>
    <t>CT/SIM VAULT</t>
  </si>
  <si>
    <t>BRACHY STORAGE</t>
  </si>
  <si>
    <t>CT EQUIP</t>
  </si>
  <si>
    <t>LOCALIZATION PHYSICS</t>
  </si>
  <si>
    <t>PREP/RECOVERY</t>
  </si>
  <si>
    <t>NURSE WORKROOM</t>
  </si>
  <si>
    <t>N61C was a room that existed but not where it is now</t>
  </si>
  <si>
    <t>LX-0293-00-N0064</t>
  </si>
  <si>
    <t>UK HOSPITAL - Room N0064</t>
  </si>
  <si>
    <t>Add this room number</t>
  </si>
  <si>
    <t>N0061</t>
  </si>
  <si>
    <t>N0061A</t>
  </si>
  <si>
    <t>N0061B</t>
  </si>
  <si>
    <t>N0061C</t>
  </si>
  <si>
    <t>N0061C1</t>
  </si>
  <si>
    <t>N0061C2</t>
  </si>
  <si>
    <t>N0063</t>
  </si>
  <si>
    <t>H0020</t>
  </si>
  <si>
    <t>N0051A</t>
  </si>
  <si>
    <t>N0052</t>
  </si>
  <si>
    <t>N0054</t>
  </si>
  <si>
    <t>N0061B1</t>
  </si>
  <si>
    <t>delete this room number</t>
  </si>
  <si>
    <t>N0064</t>
  </si>
  <si>
    <t>N0062</t>
  </si>
  <si>
    <t>N0053</t>
  </si>
  <si>
    <t>N0067</t>
  </si>
  <si>
    <t>N001N1</t>
  </si>
  <si>
    <t>need new tag for door leading to bldg 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</si>
</sst>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343D47"/>
      <name val="Arial"/>
      <family val="2"/>
    </font>
    <font>
      <sz val="11"/>
      <name val="Arial"/>
      <family val="2"/>
    </font>
    <font>
      <sz val="11"/>
      <color rgb="FF343D47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9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21" fillId="38" borderId="0" xfId="0" applyFont="1" applyFill="1"/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Protection="1"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 wrapText="1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38" borderId="0" xfId="0" applyNumberFormat="1" applyFont="1" applyFill="1" applyAlignment="1" applyProtection="1">
      <alignment horizontal="center"/>
      <protection locked="0"/>
    </xf>
    <xf numFmtId="0" fontId="0" fillId="38" borderId="0" xfId="0" applyFont="1" applyFill="1" applyAlignment="1" applyProtection="1">
      <alignment horizontal="center"/>
      <protection locked="0"/>
    </xf>
    <xf numFmtId="0" fontId="0" fillId="38" borderId="0" xfId="0" applyFont="1" applyFill="1" applyAlignment="1" applyProtection="1">
      <alignment horizontal="center" wrapText="1"/>
      <protection locked="0"/>
    </xf>
    <xf numFmtId="0" fontId="18" fillId="0" borderId="0" xfId="43" applyFont="1" applyAlignment="1" applyProtection="1">
      <protection locked="0"/>
    </xf>
    <xf numFmtId="3" fontId="22" fillId="0" borderId="0" xfId="43" applyNumberFormat="1" applyFont="1" applyFill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protection locked="0"/>
    </xf>
    <xf numFmtId="0" fontId="18" fillId="0" borderId="0" xfId="43" applyFont="1" applyAlignment="1" applyProtection="1">
      <alignment horizontal="lef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0" fontId="0" fillId="0" borderId="0" xfId="0" applyFont="1" applyAlignment="1" applyProtection="1">
      <alignment horizontal="left" indent="2"/>
      <protection locked="0"/>
    </xf>
    <xf numFmtId="0" fontId="18" fillId="0" borderId="0" xfId="42" applyFont="1" applyAlignment="1" applyProtection="1">
      <alignment horizontal="left" indent="2"/>
      <protection locked="0"/>
    </xf>
    <xf numFmtId="1" fontId="18" fillId="0" borderId="0" xfId="43" applyNumberFormat="1" applyFont="1" applyAlignment="1" applyProtection="1">
      <alignment horizontal="left" indent="2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18" fillId="0" borderId="0" xfId="43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18" fillId="0" borderId="0" xfId="43" applyFont="1" applyFill="1" applyAlignme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quotePrefix="1" applyFont="1" applyProtection="1">
      <protection locked="0"/>
    </xf>
    <xf numFmtId="49" fontId="1" fillId="0" borderId="0" xfId="0" quotePrefix="1" applyNumberFormat="1" applyFont="1" applyProtection="1"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0" fontId="23" fillId="38" borderId="0" xfId="0" applyFont="1" applyFill="1"/>
    <xf numFmtId="14" fontId="0" fillId="0" borderId="0" xfId="0" applyNumberFormat="1" applyFont="1" applyAlignment="1" applyProtection="1">
      <alignment horizontal="center" wrapText="1"/>
      <protection locked="0"/>
    </xf>
    <xf numFmtId="49" fontId="0" fillId="0" borderId="0" xfId="0" applyNumberFormat="1"/>
    <xf numFmtId="0" fontId="0" fillId="0" borderId="0" xfId="0" applyFont="1" applyAlignment="1" applyProtection="1">
      <alignment horizontal="left" wrapText="1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tabSelected="1" topLeftCell="C1" zoomScale="90" zoomScaleNormal="90" workbookViewId="0">
      <selection activeCell="I20" sqref="I20"/>
    </sheetView>
  </sheetViews>
  <sheetFormatPr defaultColWidth="9.140625" defaultRowHeight="15" x14ac:dyDescent="0.25"/>
  <cols>
    <col min="1" max="1" width="12.7109375" style="75" customWidth="1"/>
    <col min="2" max="2" width="10.7109375" style="24" customWidth="1"/>
    <col min="3" max="3" width="32.42578125" style="18" customWidth="1"/>
    <col min="4" max="6" width="10.7109375" style="19" customWidth="1"/>
    <col min="7" max="7" width="19.140625" style="19" customWidth="1"/>
    <col min="8" max="8" width="21" style="19" customWidth="1"/>
    <col min="9" max="9" width="40.85546875" style="19" customWidth="1"/>
    <col min="10" max="16" width="10.7109375" style="18" customWidth="1"/>
    <col min="17" max="16384" width="9.140625" style="18"/>
  </cols>
  <sheetData>
    <row r="1" spans="1:16" s="55" customFormat="1" ht="60" customHeight="1" x14ac:dyDescent="0.25">
      <c r="A1" s="47" t="s">
        <v>7</v>
      </c>
      <c r="B1" s="96" t="s">
        <v>79</v>
      </c>
      <c r="C1" s="96"/>
      <c r="D1" s="48"/>
      <c r="E1" s="48"/>
      <c r="F1" s="49" t="s">
        <v>10</v>
      </c>
      <c r="G1" s="50">
        <v>43689</v>
      </c>
      <c r="H1" s="91">
        <v>43696</v>
      </c>
      <c r="I1" s="48"/>
      <c r="J1" s="51" t="s">
        <v>33</v>
      </c>
      <c r="K1" s="51" t="s">
        <v>34</v>
      </c>
      <c r="L1" s="52"/>
      <c r="M1" s="52"/>
      <c r="N1" s="52"/>
      <c r="O1" s="53" t="s">
        <v>35</v>
      </c>
      <c r="P1" s="54" t="s">
        <v>47</v>
      </c>
    </row>
    <row r="2" spans="1:16" s="55" customFormat="1" ht="30.75" thickBot="1" x14ac:dyDescent="0.3">
      <c r="A2" s="47" t="s">
        <v>8</v>
      </c>
      <c r="B2" s="97" t="str">
        <f>VLOOKUP(B1,BuildingList!A:B,2,FALSE)</f>
        <v>UK Hospital - Chandler Medical Center &amp; Hospital</v>
      </c>
      <c r="C2" s="97"/>
      <c r="D2" s="48"/>
      <c r="E2" s="48"/>
      <c r="F2" s="49" t="s">
        <v>12</v>
      </c>
      <c r="G2" s="56" t="s">
        <v>69</v>
      </c>
      <c r="H2" s="48" t="s">
        <v>112</v>
      </c>
      <c r="I2" s="48"/>
      <c r="J2" s="57">
        <f>G31-J31</f>
        <v>13</v>
      </c>
      <c r="K2" s="57">
        <f>H31-M31</f>
        <v>9</v>
      </c>
      <c r="L2" s="58"/>
      <c r="M2" s="58"/>
      <c r="N2" s="58"/>
      <c r="O2" s="59"/>
      <c r="P2" s="60"/>
    </row>
    <row r="3" spans="1:16" s="55" customFormat="1" x14ac:dyDescent="0.25">
      <c r="A3" s="61"/>
      <c r="B3" s="6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s="55" customFormat="1" x14ac:dyDescent="0.25">
      <c r="A4" s="90" t="s">
        <v>111</v>
      </c>
      <c r="B4" s="62"/>
      <c r="C4" s="63"/>
      <c r="D4" s="64"/>
      <c r="E4" s="64"/>
      <c r="F4" s="64"/>
      <c r="G4" s="64"/>
      <c r="H4" s="64"/>
      <c r="I4" s="48"/>
      <c r="J4" s="48"/>
      <c r="K4" s="48"/>
      <c r="L4" s="48"/>
      <c r="M4" s="48"/>
      <c r="N4" s="48"/>
      <c r="O4" s="48"/>
    </row>
    <row r="5" spans="1:16" s="40" customFormat="1" ht="30.75" thickBot="1" x14ac:dyDescent="0.3">
      <c r="A5" s="38" t="s">
        <v>19</v>
      </c>
      <c r="B5" s="39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31" t="s">
        <v>17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37</v>
      </c>
      <c r="O5" s="31" t="s">
        <v>38</v>
      </c>
    </row>
    <row r="6" spans="1:16" ht="15.75" thickTop="1" x14ac:dyDescent="0.25">
      <c r="A6" s="65" t="s">
        <v>129</v>
      </c>
      <c r="B6" s="81" t="s">
        <v>78</v>
      </c>
      <c r="C6" s="82" t="s">
        <v>24</v>
      </c>
      <c r="D6" s="83" t="s">
        <v>5</v>
      </c>
      <c r="E6" s="82">
        <v>0</v>
      </c>
      <c r="F6" s="89">
        <v>721</v>
      </c>
      <c r="G6" s="82" t="s">
        <v>3</v>
      </c>
      <c r="H6" s="82" t="s">
        <v>18</v>
      </c>
      <c r="I6" s="19" t="s">
        <v>123</v>
      </c>
    </row>
    <row r="7" spans="1:16" x14ac:dyDescent="0.25">
      <c r="A7" s="65" t="s">
        <v>130</v>
      </c>
      <c r="B7" s="81" t="s">
        <v>78</v>
      </c>
      <c r="C7" s="82" t="s">
        <v>22</v>
      </c>
      <c r="D7" s="83" t="s">
        <v>5</v>
      </c>
      <c r="E7" s="82">
        <v>114</v>
      </c>
      <c r="F7" s="89">
        <v>30</v>
      </c>
      <c r="G7" s="82" t="s">
        <v>3</v>
      </c>
      <c r="H7" s="82" t="s">
        <v>18</v>
      </c>
      <c r="I7" s="19" t="s">
        <v>118</v>
      </c>
      <c r="J7" s="26"/>
      <c r="K7" s="27"/>
      <c r="L7" s="24"/>
      <c r="M7" s="26"/>
      <c r="N7" s="27"/>
      <c r="O7" s="26"/>
    </row>
    <row r="8" spans="1:16" x14ac:dyDescent="0.25">
      <c r="A8" s="67" t="s">
        <v>131</v>
      </c>
      <c r="B8" s="81" t="s">
        <v>78</v>
      </c>
      <c r="C8" s="82" t="s">
        <v>22</v>
      </c>
      <c r="D8" s="83" t="s">
        <v>5</v>
      </c>
      <c r="E8" s="82">
        <v>375</v>
      </c>
      <c r="F8" s="82">
        <v>87</v>
      </c>
      <c r="G8" s="82" t="s">
        <v>3</v>
      </c>
      <c r="H8" s="82" t="s">
        <v>18</v>
      </c>
      <c r="I8" s="19" t="s">
        <v>124</v>
      </c>
      <c r="J8" s="26"/>
      <c r="K8" s="27"/>
      <c r="L8" s="24"/>
      <c r="M8" s="26"/>
      <c r="N8" s="27"/>
      <c r="O8" s="26"/>
    </row>
    <row r="9" spans="1:16" x14ac:dyDescent="0.25">
      <c r="A9" s="67" t="s">
        <v>140</v>
      </c>
      <c r="B9" s="81" t="s">
        <v>78</v>
      </c>
      <c r="C9" s="19" t="s">
        <v>141</v>
      </c>
      <c r="D9" s="48" t="s">
        <v>5</v>
      </c>
      <c r="E9" s="82">
        <v>128</v>
      </c>
      <c r="F9" s="82">
        <v>0</v>
      </c>
      <c r="G9" s="82"/>
      <c r="H9" s="82"/>
      <c r="J9" s="26"/>
      <c r="K9" s="27"/>
      <c r="L9" s="24"/>
      <c r="M9" s="26"/>
      <c r="N9" s="27"/>
      <c r="O9" s="26"/>
    </row>
    <row r="10" spans="1:16" x14ac:dyDescent="0.25">
      <c r="A10" s="67" t="s">
        <v>132</v>
      </c>
      <c r="B10" s="81" t="s">
        <v>78</v>
      </c>
      <c r="C10" s="82" t="s">
        <v>49</v>
      </c>
      <c r="D10" s="83" t="s">
        <v>5</v>
      </c>
      <c r="E10" s="82">
        <v>48</v>
      </c>
      <c r="F10" s="82">
        <v>670</v>
      </c>
      <c r="G10" s="82" t="s">
        <v>3</v>
      </c>
      <c r="H10" s="82" t="s">
        <v>18</v>
      </c>
      <c r="I10" s="19" t="s">
        <v>119</v>
      </c>
      <c r="J10" s="26"/>
      <c r="K10" s="27"/>
      <c r="L10" s="24"/>
      <c r="M10" s="26"/>
      <c r="N10" s="27"/>
      <c r="O10" s="26"/>
    </row>
    <row r="11" spans="1:16" x14ac:dyDescent="0.25">
      <c r="A11" s="67" t="s">
        <v>133</v>
      </c>
      <c r="B11" s="81" t="s">
        <v>78</v>
      </c>
      <c r="C11" s="82" t="s">
        <v>24</v>
      </c>
      <c r="D11" s="83" t="s">
        <v>5</v>
      </c>
      <c r="E11" s="82">
        <v>0</v>
      </c>
      <c r="F11" s="82">
        <v>93</v>
      </c>
      <c r="G11" s="82" t="s">
        <v>3</v>
      </c>
      <c r="H11" s="82" t="s">
        <v>18</v>
      </c>
      <c r="I11" s="19" t="s">
        <v>120</v>
      </c>
      <c r="J11" s="26"/>
      <c r="K11" s="27"/>
      <c r="L11" s="24"/>
      <c r="M11" s="26"/>
      <c r="N11" s="27"/>
      <c r="O11" s="26"/>
    </row>
    <row r="12" spans="1:16" x14ac:dyDescent="0.25">
      <c r="A12" s="67" t="s">
        <v>134</v>
      </c>
      <c r="B12" s="81" t="s">
        <v>78</v>
      </c>
      <c r="C12" s="82" t="s">
        <v>24</v>
      </c>
      <c r="D12" s="83" t="s">
        <v>5</v>
      </c>
      <c r="E12" s="82">
        <v>0</v>
      </c>
      <c r="F12" s="82">
        <v>85</v>
      </c>
      <c r="G12" s="82" t="s">
        <v>3</v>
      </c>
      <c r="H12" s="82" t="s">
        <v>18</v>
      </c>
      <c r="I12" s="19" t="s">
        <v>121</v>
      </c>
      <c r="J12" s="26"/>
      <c r="K12" s="27"/>
      <c r="L12" s="24"/>
      <c r="M12" s="26"/>
      <c r="N12" s="27"/>
      <c r="O12" s="26"/>
    </row>
    <row r="13" spans="1:16" x14ac:dyDescent="0.25">
      <c r="A13" s="67" t="s">
        <v>135</v>
      </c>
      <c r="B13" s="81" t="s">
        <v>78</v>
      </c>
      <c r="C13" s="82" t="s">
        <v>49</v>
      </c>
      <c r="D13" s="83" t="s">
        <v>5</v>
      </c>
      <c r="E13" s="82">
        <v>214</v>
      </c>
      <c r="F13" s="84">
        <v>298</v>
      </c>
      <c r="G13" s="82" t="s">
        <v>3</v>
      </c>
      <c r="H13" s="82" t="s">
        <v>18</v>
      </c>
      <c r="I13" s="18" t="s">
        <v>122</v>
      </c>
      <c r="J13" s="26"/>
      <c r="K13" s="27"/>
      <c r="L13" s="28"/>
      <c r="M13" s="26"/>
      <c r="N13" s="27"/>
      <c r="O13" s="26"/>
    </row>
    <row r="14" spans="1:16" x14ac:dyDescent="0.25">
      <c r="A14" s="67" t="s">
        <v>136</v>
      </c>
      <c r="B14" s="24" t="s">
        <v>78</v>
      </c>
      <c r="C14" s="82" t="s">
        <v>22</v>
      </c>
      <c r="D14" s="83" t="s">
        <v>5</v>
      </c>
      <c r="E14" s="82">
        <v>570</v>
      </c>
      <c r="F14" s="84">
        <v>515</v>
      </c>
      <c r="G14" s="82" t="s">
        <v>2</v>
      </c>
      <c r="H14" s="82" t="s">
        <v>2</v>
      </c>
      <c r="I14" s="85"/>
      <c r="J14" s="26"/>
      <c r="K14" s="27"/>
      <c r="L14" s="28"/>
      <c r="M14" s="26"/>
      <c r="N14" s="27"/>
      <c r="O14" s="26"/>
    </row>
    <row r="15" spans="1:16" x14ac:dyDescent="0.25">
      <c r="A15" s="67" t="s">
        <v>137</v>
      </c>
      <c r="B15" s="24" t="s">
        <v>78</v>
      </c>
      <c r="C15" s="19" t="s">
        <v>128</v>
      </c>
      <c r="D15" s="48" t="s">
        <v>5</v>
      </c>
      <c r="E15" s="19">
        <v>0</v>
      </c>
      <c r="F15" s="84">
        <v>27</v>
      </c>
      <c r="G15" s="82" t="s">
        <v>3</v>
      </c>
      <c r="H15" s="82"/>
      <c r="I15" s="85"/>
      <c r="J15" s="26"/>
      <c r="K15" s="27"/>
      <c r="L15" s="28"/>
      <c r="M15" s="26"/>
      <c r="N15" s="27"/>
      <c r="O15" s="26"/>
    </row>
    <row r="16" spans="1:16" x14ac:dyDescent="0.25">
      <c r="A16" s="67" t="s">
        <v>138</v>
      </c>
      <c r="B16" s="24" t="s">
        <v>78</v>
      </c>
      <c r="C16" s="19" t="s">
        <v>128</v>
      </c>
      <c r="D16" s="48" t="s">
        <v>5</v>
      </c>
      <c r="E16" s="19">
        <v>0</v>
      </c>
      <c r="F16" s="82">
        <v>93</v>
      </c>
      <c r="G16" s="82" t="s">
        <v>3</v>
      </c>
      <c r="H16" s="82"/>
      <c r="I16" s="85"/>
      <c r="J16" s="26"/>
      <c r="K16" s="27"/>
      <c r="L16" s="28"/>
      <c r="M16" s="26"/>
      <c r="N16" s="27"/>
      <c r="O16" s="26"/>
    </row>
    <row r="17" spans="1:15" x14ac:dyDescent="0.25">
      <c r="A17" s="67" t="s">
        <v>139</v>
      </c>
      <c r="B17" s="24" t="s">
        <v>78</v>
      </c>
      <c r="C17" s="19" t="s">
        <v>128</v>
      </c>
      <c r="D17" s="48" t="s">
        <v>5</v>
      </c>
      <c r="E17" s="19">
        <v>0</v>
      </c>
      <c r="F17" s="82">
        <v>40</v>
      </c>
      <c r="G17" s="82" t="s">
        <v>3</v>
      </c>
      <c r="H17" s="82"/>
      <c r="I17" s="85"/>
      <c r="J17" s="26"/>
      <c r="K17" s="27"/>
      <c r="L17" s="28"/>
      <c r="M17" s="26"/>
      <c r="N17" s="27"/>
      <c r="O17" s="26"/>
    </row>
    <row r="18" spans="1:15" x14ac:dyDescent="0.25">
      <c r="A18" s="67" t="s">
        <v>143</v>
      </c>
      <c r="B18" s="24" t="s">
        <v>78</v>
      </c>
      <c r="C18" s="19" t="s">
        <v>141</v>
      </c>
      <c r="D18" s="48" t="s">
        <v>5</v>
      </c>
      <c r="E18" s="19">
        <v>133</v>
      </c>
      <c r="F18" s="82">
        <v>0</v>
      </c>
      <c r="G18" s="82" t="s">
        <v>2</v>
      </c>
      <c r="H18" s="82"/>
      <c r="I18" s="85"/>
      <c r="J18" s="26"/>
      <c r="K18" s="27"/>
      <c r="L18" s="28"/>
      <c r="M18" s="26"/>
      <c r="N18" s="27"/>
      <c r="O18" s="26"/>
    </row>
    <row r="19" spans="1:15" x14ac:dyDescent="0.25">
      <c r="A19" s="67" t="s">
        <v>142</v>
      </c>
      <c r="B19" s="24" t="s">
        <v>78</v>
      </c>
      <c r="C19" s="19" t="s">
        <v>141</v>
      </c>
      <c r="D19" s="48" t="s">
        <v>5</v>
      </c>
      <c r="E19" s="82">
        <v>78</v>
      </c>
      <c r="F19" s="84">
        <v>0</v>
      </c>
      <c r="G19" s="82" t="s">
        <v>2</v>
      </c>
      <c r="H19" s="82"/>
      <c r="I19" s="85"/>
      <c r="J19" s="26"/>
      <c r="K19" s="27"/>
      <c r="L19" s="28"/>
      <c r="M19" s="26"/>
      <c r="N19" s="27"/>
      <c r="O19" s="26"/>
    </row>
    <row r="20" spans="1:15" x14ac:dyDescent="0.25">
      <c r="A20" s="67" t="s">
        <v>144</v>
      </c>
      <c r="B20" s="24" t="s">
        <v>78</v>
      </c>
      <c r="C20" s="82" t="s">
        <v>22</v>
      </c>
      <c r="D20" s="48" t="s">
        <v>5</v>
      </c>
      <c r="E20" s="82">
        <v>586</v>
      </c>
      <c r="F20" s="84">
        <v>585</v>
      </c>
      <c r="G20" s="82" t="s">
        <v>2</v>
      </c>
      <c r="H20" s="82"/>
      <c r="I20" s="85"/>
      <c r="J20" s="26"/>
      <c r="K20" s="27"/>
      <c r="L20" s="28"/>
      <c r="M20" s="26"/>
      <c r="N20" s="27"/>
      <c r="O20" s="26"/>
    </row>
    <row r="21" spans="1:15" x14ac:dyDescent="0.25">
      <c r="A21" s="67" t="s">
        <v>145</v>
      </c>
      <c r="B21" s="24" t="s">
        <v>78</v>
      </c>
      <c r="C21" s="82" t="s">
        <v>49</v>
      </c>
      <c r="D21" s="48" t="s">
        <v>5</v>
      </c>
      <c r="E21" s="82">
        <v>116</v>
      </c>
      <c r="F21" s="84">
        <v>224</v>
      </c>
      <c r="G21" s="82" t="s">
        <v>2</v>
      </c>
      <c r="H21" s="82"/>
      <c r="I21" s="85"/>
      <c r="J21" s="26"/>
      <c r="K21" s="27"/>
      <c r="L21" s="28"/>
      <c r="M21" s="26"/>
      <c r="N21" s="27"/>
      <c r="O21" s="26"/>
    </row>
    <row r="22" spans="1:15" x14ac:dyDescent="0.25">
      <c r="A22" s="67" t="s">
        <v>146</v>
      </c>
      <c r="B22" s="24" t="s">
        <v>78</v>
      </c>
      <c r="C22" s="82" t="s">
        <v>22</v>
      </c>
      <c r="D22" s="48" t="s">
        <v>5</v>
      </c>
      <c r="E22" s="82">
        <v>1667</v>
      </c>
      <c r="F22" s="84">
        <v>1518</v>
      </c>
      <c r="G22" s="82" t="s">
        <v>3</v>
      </c>
      <c r="H22" s="82"/>
      <c r="I22" s="18" t="s">
        <v>147</v>
      </c>
      <c r="J22" s="26"/>
      <c r="K22" s="27"/>
      <c r="L22" s="28"/>
      <c r="M22" s="26"/>
      <c r="N22" s="27"/>
      <c r="O22" s="26"/>
    </row>
    <row r="23" spans="1:15" x14ac:dyDescent="0.25">
      <c r="A23" s="67"/>
      <c r="C23" s="82"/>
      <c r="D23" s="83"/>
      <c r="E23" s="82"/>
      <c r="F23" s="84"/>
      <c r="G23" s="82"/>
      <c r="H23" s="82"/>
      <c r="I23" s="85"/>
      <c r="J23" s="26"/>
      <c r="K23" s="27"/>
      <c r="L23" s="28"/>
      <c r="M23" s="26"/>
      <c r="N23" s="27"/>
      <c r="O23" s="26"/>
    </row>
    <row r="24" spans="1:15" x14ac:dyDescent="0.25">
      <c r="A24" s="86" t="s">
        <v>81</v>
      </c>
      <c r="B24" s="87" t="s">
        <v>80</v>
      </c>
      <c r="C24" s="82" t="s">
        <v>49</v>
      </c>
      <c r="D24" s="83" t="s">
        <v>5</v>
      </c>
      <c r="E24" s="85">
        <v>960</v>
      </c>
      <c r="F24" s="85">
        <v>1140</v>
      </c>
      <c r="G24" s="82" t="s">
        <v>2</v>
      </c>
      <c r="H24" s="82" t="s">
        <v>2</v>
      </c>
      <c r="I24" s="18" t="s">
        <v>108</v>
      </c>
      <c r="J24" s="26"/>
      <c r="K24" s="29"/>
      <c r="L24" s="19"/>
      <c r="M24" s="26"/>
      <c r="N24" s="29"/>
      <c r="O24" s="19"/>
    </row>
    <row r="25" spans="1:15" x14ac:dyDescent="0.25">
      <c r="A25" s="86" t="s">
        <v>82</v>
      </c>
      <c r="B25" s="87" t="s">
        <v>80</v>
      </c>
      <c r="C25" s="82" t="s">
        <v>22</v>
      </c>
      <c r="D25" s="83" t="s">
        <v>5</v>
      </c>
      <c r="E25" s="85">
        <v>453</v>
      </c>
      <c r="F25" s="85">
        <v>255</v>
      </c>
      <c r="G25" s="82" t="s">
        <v>3</v>
      </c>
      <c r="H25" s="82" t="s">
        <v>18</v>
      </c>
      <c r="I25" s="18" t="s">
        <v>107</v>
      </c>
      <c r="J25" s="26"/>
      <c r="K25" s="29"/>
      <c r="L25" s="19"/>
      <c r="M25" s="26"/>
      <c r="N25" s="29"/>
      <c r="O25" s="19"/>
    </row>
    <row r="26" spans="1:15" x14ac:dyDescent="0.25">
      <c r="A26" s="86"/>
      <c r="B26" s="87"/>
      <c r="C26" s="82"/>
      <c r="D26" s="83"/>
      <c r="E26" s="85"/>
      <c r="F26" s="85"/>
      <c r="G26" s="82"/>
      <c r="H26" s="82"/>
      <c r="I26" s="85"/>
      <c r="J26" s="26"/>
      <c r="K26" s="29"/>
      <c r="L26" s="19"/>
      <c r="M26" s="26"/>
      <c r="N26" s="29"/>
      <c r="O26" s="19"/>
    </row>
    <row r="27" spans="1:15" x14ac:dyDescent="0.25">
      <c r="A27" s="65" t="s">
        <v>83</v>
      </c>
      <c r="B27" s="88" t="s">
        <v>85</v>
      </c>
      <c r="C27" s="82" t="s">
        <v>49</v>
      </c>
      <c r="D27" s="83" t="s">
        <v>5</v>
      </c>
      <c r="E27" s="82">
        <v>98</v>
      </c>
      <c r="F27" s="82">
        <v>128</v>
      </c>
      <c r="G27" s="82" t="s">
        <v>3</v>
      </c>
      <c r="H27" s="82" t="s">
        <v>18</v>
      </c>
      <c r="I27" s="18" t="s">
        <v>110</v>
      </c>
      <c r="N27" s="29"/>
      <c r="O27" s="19"/>
    </row>
    <row r="28" spans="1:15" x14ac:dyDescent="0.25">
      <c r="A28" s="65" t="s">
        <v>84</v>
      </c>
      <c r="B28" s="88" t="s">
        <v>85</v>
      </c>
      <c r="C28" s="82" t="s">
        <v>22</v>
      </c>
      <c r="D28" s="83" t="s">
        <v>5</v>
      </c>
      <c r="E28" s="82">
        <v>183</v>
      </c>
      <c r="F28" s="82">
        <v>151</v>
      </c>
      <c r="G28" s="82" t="s">
        <v>2</v>
      </c>
      <c r="H28" s="82" t="s">
        <v>2</v>
      </c>
      <c r="I28" s="18" t="s">
        <v>109</v>
      </c>
      <c r="N28" s="29"/>
      <c r="O28" s="19"/>
    </row>
    <row r="29" spans="1:15" ht="15.75" thickBot="1" x14ac:dyDescent="0.3">
      <c r="A29" s="65"/>
      <c r="B29" s="88"/>
      <c r="C29" s="82"/>
      <c r="D29" s="83"/>
      <c r="E29" s="82"/>
      <c r="F29" s="82"/>
      <c r="G29" s="82"/>
      <c r="H29" s="82"/>
      <c r="I29" s="85"/>
      <c r="N29" s="29"/>
      <c r="O29" s="19"/>
    </row>
    <row r="30" spans="1:15" ht="30" x14ac:dyDescent="0.25">
      <c r="A30" s="68"/>
      <c r="C30" s="19"/>
      <c r="D30" s="48"/>
      <c r="G30" s="42" t="s">
        <v>45</v>
      </c>
      <c r="H30" s="43" t="s">
        <v>46</v>
      </c>
      <c r="J30" s="32" t="s">
        <v>40</v>
      </c>
      <c r="K30" s="26"/>
      <c r="L30" s="26"/>
      <c r="M30" s="32" t="s">
        <v>41</v>
      </c>
      <c r="N30" s="29"/>
      <c r="O30" s="19"/>
    </row>
    <row r="31" spans="1:15" ht="15.75" thickBot="1" x14ac:dyDescent="0.3">
      <c r="A31" s="68"/>
      <c r="C31" s="19"/>
      <c r="D31" s="48"/>
      <c r="G31" s="69">
        <f>COUNTIF(G6:G29,"New Tag Required")</f>
        <v>13</v>
      </c>
      <c r="H31" s="69">
        <f>COUNTIF(H6:H29,"New sIGN Required")</f>
        <v>9</v>
      </c>
      <c r="J31" s="70">
        <f>COUNTIF(J6:J30,"Installed")</f>
        <v>0</v>
      </c>
      <c r="K31" s="26"/>
      <c r="L31" s="26"/>
      <c r="M31" s="70">
        <f>COUNTIF(M6:M30,"Installed")</f>
        <v>0</v>
      </c>
      <c r="N31" s="29"/>
      <c r="O31" s="19"/>
    </row>
    <row r="32" spans="1:15" x14ac:dyDescent="0.25">
      <c r="A32" s="68"/>
      <c r="C32" s="19"/>
      <c r="D32" s="48"/>
      <c r="J32" s="26"/>
      <c r="K32" s="29"/>
      <c r="L32" s="19"/>
      <c r="N32" s="29"/>
      <c r="O32" s="19"/>
    </row>
    <row r="33" spans="1:15" x14ac:dyDescent="0.25">
      <c r="A33" s="68"/>
      <c r="C33" s="19"/>
      <c r="D33" s="48"/>
      <c r="J33" s="26"/>
      <c r="K33" s="29"/>
      <c r="L33" s="19"/>
      <c r="N33" s="29"/>
      <c r="O33" s="19"/>
    </row>
    <row r="34" spans="1:15" x14ac:dyDescent="0.25">
      <c r="A34" s="68"/>
      <c r="C34" s="19"/>
      <c r="D34" s="48"/>
      <c r="J34" s="26"/>
      <c r="K34" s="29"/>
      <c r="L34" s="19"/>
      <c r="M34" s="26"/>
      <c r="N34" s="29"/>
      <c r="O34" s="19"/>
    </row>
    <row r="35" spans="1:15" x14ac:dyDescent="0.25">
      <c r="A35" s="68"/>
      <c r="C35" s="19"/>
      <c r="D35" s="48"/>
      <c r="J35" s="26"/>
      <c r="K35" s="29"/>
      <c r="L35" s="19"/>
      <c r="M35" s="26"/>
      <c r="N35" s="30"/>
    </row>
    <row r="36" spans="1:15" x14ac:dyDescent="0.25">
      <c r="A36" s="68"/>
      <c r="C36" s="19"/>
      <c r="D36" s="48"/>
      <c r="E36" s="41"/>
      <c r="F36" s="41"/>
      <c r="J36" s="26"/>
      <c r="K36" s="29"/>
      <c r="L36" s="19"/>
      <c r="M36" s="26"/>
      <c r="N36" s="30"/>
    </row>
    <row r="37" spans="1:15" x14ac:dyDescent="0.25">
      <c r="A37" s="68"/>
      <c r="C37" s="19"/>
      <c r="D37" s="48"/>
      <c r="J37" s="26"/>
      <c r="K37" s="29"/>
      <c r="L37" s="19"/>
      <c r="M37" s="26"/>
      <c r="N37" s="30"/>
    </row>
    <row r="38" spans="1:15" x14ac:dyDescent="0.25">
      <c r="A38" s="71"/>
      <c r="C38" s="19"/>
      <c r="D38" s="48"/>
      <c r="J38" s="26"/>
      <c r="K38" s="30"/>
      <c r="M38" s="26"/>
      <c r="N38" s="30"/>
    </row>
    <row r="39" spans="1:15" x14ac:dyDescent="0.25">
      <c r="A39" s="72"/>
      <c r="C39" s="19"/>
      <c r="D39" s="48"/>
      <c r="J39" s="26"/>
      <c r="K39" s="30"/>
      <c r="M39" s="26"/>
      <c r="N39" s="30"/>
    </row>
    <row r="40" spans="1:15" x14ac:dyDescent="0.25">
      <c r="A40" s="72"/>
      <c r="C40" s="19"/>
      <c r="D40" s="48"/>
      <c r="J40" s="26"/>
      <c r="K40" s="30"/>
      <c r="M40" s="26"/>
    </row>
    <row r="41" spans="1:15" x14ac:dyDescent="0.25">
      <c r="A41" s="72"/>
      <c r="C41" s="19"/>
      <c r="D41" s="48"/>
      <c r="J41" s="26"/>
      <c r="K41" s="30"/>
      <c r="M41" s="26"/>
    </row>
    <row r="42" spans="1:15" x14ac:dyDescent="0.25">
      <c r="A42" s="72"/>
      <c r="C42" s="19"/>
      <c r="D42" s="48"/>
      <c r="K42" s="30"/>
    </row>
    <row r="43" spans="1:15" x14ac:dyDescent="0.25">
      <c r="A43" s="72"/>
      <c r="C43" s="19"/>
      <c r="D43" s="48"/>
    </row>
    <row r="44" spans="1:15" x14ac:dyDescent="0.25">
      <c r="A44" s="72"/>
      <c r="C44" s="19"/>
      <c r="D44" s="48"/>
    </row>
    <row r="45" spans="1:15" x14ac:dyDescent="0.25">
      <c r="A45" s="72"/>
      <c r="C45" s="19"/>
      <c r="D45" s="48"/>
    </row>
    <row r="46" spans="1:15" x14ac:dyDescent="0.25">
      <c r="A46" s="72"/>
      <c r="C46" s="19"/>
      <c r="D46" s="48"/>
    </row>
    <row r="47" spans="1:15" x14ac:dyDescent="0.25">
      <c r="A47" s="68"/>
      <c r="C47" s="19"/>
      <c r="D47" s="48"/>
    </row>
    <row r="48" spans="1:15" x14ac:dyDescent="0.25">
      <c r="A48" s="68"/>
      <c r="C48" s="19"/>
      <c r="D48" s="48"/>
      <c r="I48" s="18"/>
    </row>
    <row r="49" spans="1:9" x14ac:dyDescent="0.25">
      <c r="A49" s="68"/>
      <c r="C49" s="19"/>
      <c r="D49" s="48"/>
      <c r="I49" s="18"/>
    </row>
    <row r="50" spans="1:9" x14ac:dyDescent="0.25">
      <c r="A50" s="73"/>
      <c r="C50" s="19"/>
      <c r="D50" s="48"/>
      <c r="F50" s="66"/>
    </row>
    <row r="51" spans="1:9" x14ac:dyDescent="0.25">
      <c r="A51" s="73"/>
      <c r="C51" s="19"/>
      <c r="D51" s="48"/>
      <c r="F51" s="66"/>
    </row>
    <row r="52" spans="1:9" x14ac:dyDescent="0.25">
      <c r="A52" s="73"/>
      <c r="C52" s="19"/>
      <c r="D52" s="48"/>
      <c r="F52" s="74"/>
    </row>
    <row r="53" spans="1:9" x14ac:dyDescent="0.25">
      <c r="I53" s="18"/>
    </row>
    <row r="54" spans="1:9" x14ac:dyDescent="0.25">
      <c r="I54" s="18"/>
    </row>
    <row r="58" spans="1:9" x14ac:dyDescent="0.25">
      <c r="I58" s="18"/>
    </row>
    <row r="59" spans="1:9" x14ac:dyDescent="0.25">
      <c r="I59" s="18"/>
    </row>
    <row r="60" spans="1:9" x14ac:dyDescent="0.25">
      <c r="A60" s="76"/>
      <c r="C60" s="19"/>
    </row>
    <row r="61" spans="1:9" x14ac:dyDescent="0.25">
      <c r="A61" s="76"/>
      <c r="C61" s="19"/>
    </row>
    <row r="62" spans="1:9" x14ac:dyDescent="0.25">
      <c r="A62" s="77"/>
      <c r="C62" s="19"/>
    </row>
    <row r="63" spans="1:9" x14ac:dyDescent="0.25">
      <c r="A63" s="77"/>
      <c r="C63" s="19"/>
    </row>
    <row r="64" spans="1:9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208" spans="3:3" x14ac:dyDescent="0.25">
      <c r="C208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60 G32:G52 G6:G29">
    <cfRule type="containsText" dxfId="42" priority="347" operator="containsText" text="New Tag Required">
      <formula>NOT(ISERROR(SEARCH("New Tag Required",G6)))</formula>
    </cfRule>
  </conditionalFormatting>
  <conditionalFormatting sqref="D60:D107 D6:D52">
    <cfRule type="containsText" dxfId="41" priority="346" operator="containsText" text="Yes">
      <formula>NOT(ISERROR(SEARCH("Yes",D6)))</formula>
    </cfRule>
  </conditionalFormatting>
  <conditionalFormatting sqref="H208:H429 H60 H63:H107 H32:H52 H6:H29">
    <cfRule type="containsText" dxfId="40" priority="334" operator="containsText" text="New Sign Required">
      <formula>NOT(ISERROR(SEARCH("New Sign Required",H6)))</formula>
    </cfRule>
  </conditionalFormatting>
  <conditionalFormatting sqref="G60 G63:G107 G32:H52 G6:H29">
    <cfRule type="containsText" dxfId="39" priority="333" operator="containsText" text="Action Required">
      <formula>NOT(ISERROR(SEARCH("Action Required",G6)))</formula>
    </cfRule>
  </conditionalFormatting>
  <conditionalFormatting sqref="H60 H63:H107">
    <cfRule type="containsText" dxfId="38" priority="332" operator="containsText" text="Action Required">
      <formula>NOT(ISERROR(SEARCH("Action Required",H60)))</formula>
    </cfRule>
  </conditionalFormatting>
  <conditionalFormatting sqref="D108:D207">
    <cfRule type="containsText" dxfId="37" priority="266" operator="containsText" text="Yes">
      <formula>NOT(ISERROR(SEARCH("Yes",D108)))</formula>
    </cfRule>
  </conditionalFormatting>
  <conditionalFormatting sqref="H108:H207">
    <cfRule type="containsText" dxfId="36" priority="265" operator="containsText" text="New Sign Required">
      <formula>NOT(ISERROR(SEARCH("New Sign Required",H108)))</formula>
    </cfRule>
  </conditionalFormatting>
  <conditionalFormatting sqref="G108:G207">
    <cfRule type="containsText" dxfId="35" priority="264" operator="containsText" text="Action Required">
      <formula>NOT(ISERROR(SEARCH("Action Required",G108)))</formula>
    </cfRule>
  </conditionalFormatting>
  <conditionalFormatting sqref="H108:H207">
    <cfRule type="containsText" dxfId="34" priority="263" operator="containsText" text="Action Required">
      <formula>NOT(ISERROR(SEARCH("Action Required",H108)))</formula>
    </cfRule>
  </conditionalFormatting>
  <conditionalFormatting sqref="J2:N2">
    <cfRule type="cellIs" dxfId="33" priority="240" operator="notEqual">
      <formula>0</formula>
    </cfRule>
  </conditionalFormatting>
  <conditionalFormatting sqref="J34:J41 J7:J26">
    <cfRule type="cellIs" dxfId="32" priority="239" operator="equal">
      <formula>0</formula>
    </cfRule>
  </conditionalFormatting>
  <conditionalFormatting sqref="M34:M41 M7:M26">
    <cfRule type="cellIs" dxfId="31" priority="238" operator="equal">
      <formula>0</formula>
    </cfRule>
  </conditionalFormatting>
  <conditionalFormatting sqref="M34:M41 J34:J41 M7:M26 J7:J26">
    <cfRule type="cellIs" dxfId="30" priority="235" operator="equal">
      <formula>"In Progress"</formula>
    </cfRule>
    <cfRule type="cellIs" dxfId="29" priority="236" operator="equal">
      <formula>"Log Issues"</formula>
    </cfRule>
    <cfRule type="cellIs" dxfId="28" priority="237" operator="equal">
      <formula>"N/A"</formula>
    </cfRule>
  </conditionalFormatting>
  <conditionalFormatting sqref="K24:L26 K7:K23">
    <cfRule type="expression" dxfId="27" priority="234">
      <formula>$J7="Log Issues"</formula>
    </cfRule>
  </conditionalFormatting>
  <conditionalFormatting sqref="H63:H1048576 H60 H1:H30 H32:H52">
    <cfRule type="containsText" dxfId="26" priority="227" operator="containsText" text="Remove Old Sign">
      <formula>NOT(ISERROR(SEARCH("Remove Old Sign",H1)))</formula>
    </cfRule>
    <cfRule type="containsText" dxfId="25" priority="228" operator="containsText" text="Move Sign to New Location">
      <formula>NOT(ISERROR(SEARCH("Move Sign to New Location",H1)))</formula>
    </cfRule>
  </conditionalFormatting>
  <conditionalFormatting sqref="G63:G1048576 G60 H31 G1:G52">
    <cfRule type="containsText" dxfId="24" priority="226" operator="containsText" text="Remove Old Tag">
      <formula>NOT(ISERROR(SEARCH("Remove Old Tag",G1)))</formula>
    </cfRule>
  </conditionalFormatting>
  <conditionalFormatting sqref="N7">
    <cfRule type="expression" dxfId="23" priority="351">
      <formula>$M12="Log Issues"</formula>
    </cfRule>
  </conditionalFormatting>
  <conditionalFormatting sqref="J12">
    <cfRule type="cellIs" dxfId="22" priority="103" operator="equal">
      <formula>0</formula>
    </cfRule>
  </conditionalFormatting>
  <conditionalFormatting sqref="M12">
    <cfRule type="cellIs" dxfId="21" priority="102" operator="equal">
      <formula>0</formula>
    </cfRule>
  </conditionalFormatting>
  <conditionalFormatting sqref="J12 M12">
    <cfRule type="cellIs" dxfId="20" priority="99" operator="equal">
      <formula>"In Progress"</formula>
    </cfRule>
    <cfRule type="cellIs" dxfId="19" priority="100" operator="equal">
      <formula>"Log Issues"</formula>
    </cfRule>
    <cfRule type="cellIs" dxfId="18" priority="101" operator="equal">
      <formula>"N/A"</formula>
    </cfRule>
  </conditionalFormatting>
  <conditionalFormatting sqref="J32:J33">
    <cfRule type="cellIs" dxfId="17" priority="27" operator="equal">
      <formula>0</formula>
    </cfRule>
  </conditionalFormatting>
  <conditionalFormatting sqref="J32:J33">
    <cfRule type="cellIs" dxfId="16" priority="24" operator="equal">
      <formula>"In Progress"</formula>
    </cfRule>
    <cfRule type="cellIs" dxfId="15" priority="25" operator="equal">
      <formula>"Log Issues"</formula>
    </cfRule>
    <cfRule type="cellIs" dxfId="14" priority="26" operator="equal">
      <formula>"N/A"</formula>
    </cfRule>
  </conditionalFormatting>
  <conditionalFormatting sqref="N12">
    <cfRule type="expression" dxfId="13" priority="386">
      <formula>$M13="Log Issues"</formula>
    </cfRule>
  </conditionalFormatting>
  <conditionalFormatting sqref="N8:N11">
    <cfRule type="expression" dxfId="12" priority="387">
      <formula>#REF!="Log Issues"</formula>
    </cfRule>
  </conditionalFormatting>
  <conditionalFormatting sqref="N13:N23">
    <cfRule type="expression" dxfId="11" priority="422">
      <formula>#REF!="Log Issues"</formula>
    </cfRule>
  </conditionalFormatting>
  <dataValidations count="2">
    <dataValidation type="list" allowBlank="1" showInputMessage="1" showErrorMessage="1" sqref="H208:H412">
      <formula1>DoorSignage</formula1>
    </dataValidation>
    <dataValidation type="list" allowBlank="1" showInputMessage="1" showErrorMessage="1" sqref="D60:D82 D6:D5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H63:H207 H60 H6:H29 H32:H52</xm:sqref>
        </x14:dataValidation>
        <x14:dataValidation type="list" allowBlank="1" showInputMessage="1" showErrorMessage="1">
          <x14:formula1>
            <xm:f>Lookup!$A$1:$A$4</xm:f>
          </x14:formula1>
          <xm:sqref>G63:G207 G60 G32:G52 G6:G29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 showErrorMessage="1">
          <x14:formula1>
            <xm:f>Lookup!$F$1:$F$8</xm:f>
          </x14:formula1>
          <xm:sqref>M34:M41 M7:M26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O7:O23</xm:sqref>
        </x14:dataValidation>
        <x14:dataValidation type="list" allowBlank="1" showInputMessage="1" showErrorMessage="1">
          <x14:formula1>
            <xm:f>Lookup!$F$1:$F$7</xm:f>
          </x14:formula1>
          <xm:sqref>J7:J26 J32:J41</xm:sqref>
        </x14:dataValidation>
        <x14:dataValidation type="list" allowBlank="1" showInputMessage="1">
          <x14:formula1>
            <xm:f>Lookup!$E$1:$E$19</xm:f>
          </x14:formula1>
          <xm:sqref>C60:C207 C6:C52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90" zoomScaleNormal="90" workbookViewId="0">
      <selection activeCell="A10" sqref="A10"/>
    </sheetView>
  </sheetViews>
  <sheetFormatPr defaultColWidth="9.140625" defaultRowHeight="15" x14ac:dyDescent="0.25"/>
  <cols>
    <col min="1" max="1" width="22.42578125" style="24" bestFit="1" customWidth="1"/>
    <col min="2" max="2" width="36.7109375" style="24" customWidth="1"/>
    <col min="3" max="3" width="18.42578125" style="18" bestFit="1" customWidth="1"/>
    <col min="4" max="4" width="13.28515625" style="18" bestFit="1" customWidth="1"/>
    <col min="5" max="5" width="27.42578125" style="18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1" x14ac:dyDescent="0.25">
      <c r="A1" s="16" t="s">
        <v>7</v>
      </c>
      <c r="B1" s="33" t="s">
        <v>77</v>
      </c>
      <c r="C1" s="17"/>
      <c r="D1" s="10" t="s">
        <v>10</v>
      </c>
      <c r="E1" s="34">
        <f>'KD Changes'!G1</f>
        <v>43689</v>
      </c>
    </row>
    <row r="2" spans="1:11" ht="15" customHeight="1" x14ac:dyDescent="0.25">
      <c r="A2" s="20" t="s">
        <v>8</v>
      </c>
      <c r="B2" s="21" t="str">
        <f>'KD Changes'!B2:C2</f>
        <v>UK Hospital - Chandler Medical Center &amp; Hospital</v>
      </c>
      <c r="C2" s="22"/>
      <c r="D2" s="23" t="s">
        <v>12</v>
      </c>
      <c r="E2" s="35" t="str">
        <f>'KD Changes'!G2</f>
        <v>Aaron Newell</v>
      </c>
      <c r="F2" s="19"/>
      <c r="G2" s="19"/>
      <c r="H2" s="19"/>
      <c r="K2" s="19"/>
    </row>
    <row r="3" spans="1:11" x14ac:dyDescent="0.25">
      <c r="F3" s="19"/>
      <c r="G3" s="19"/>
      <c r="H3" s="19"/>
      <c r="K3" s="19"/>
    </row>
    <row r="4" spans="1:11" x14ac:dyDescent="0.25">
      <c r="A4" s="44" t="s">
        <v>111</v>
      </c>
      <c r="B4" s="45"/>
      <c r="C4" s="46"/>
      <c r="D4" s="46"/>
      <c r="E4" s="46"/>
      <c r="F4" s="19"/>
      <c r="G4" s="19"/>
      <c r="H4" s="19"/>
      <c r="K4" s="19"/>
    </row>
    <row r="5" spans="1:11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  <c r="F5" s="19"/>
      <c r="G5" s="19"/>
      <c r="H5" s="19"/>
      <c r="I5" s="19"/>
      <c r="J5" s="19"/>
      <c r="K5" s="19"/>
    </row>
    <row r="6" spans="1:11" ht="18" customHeight="1" thickTop="1" x14ac:dyDescent="0.25">
      <c r="A6" s="78" t="s">
        <v>105</v>
      </c>
      <c r="B6" s="67" t="s">
        <v>104</v>
      </c>
      <c r="C6" s="37" t="s">
        <v>63</v>
      </c>
      <c r="D6" s="19">
        <v>93</v>
      </c>
      <c r="E6" s="93" t="s">
        <v>120</v>
      </c>
      <c r="F6" s="19"/>
      <c r="G6" s="19"/>
      <c r="H6" s="19"/>
      <c r="K6" s="19"/>
    </row>
    <row r="7" spans="1:11" ht="18" customHeight="1" x14ac:dyDescent="0.25">
      <c r="A7" s="78" t="s">
        <v>106</v>
      </c>
      <c r="B7" s="67" t="s">
        <v>103</v>
      </c>
      <c r="C7" s="37" t="s">
        <v>63</v>
      </c>
      <c r="D7" s="19">
        <v>85</v>
      </c>
      <c r="E7" s="93" t="s">
        <v>121</v>
      </c>
      <c r="F7" s="19"/>
      <c r="G7" s="19"/>
      <c r="H7" s="19"/>
      <c r="K7" s="19"/>
    </row>
    <row r="8" spans="1:11" ht="18" customHeight="1" x14ac:dyDescent="0.25">
      <c r="A8" s="78"/>
      <c r="B8" s="67"/>
      <c r="C8" s="37"/>
      <c r="D8" s="19"/>
      <c r="E8" s="93"/>
      <c r="F8" s="19"/>
      <c r="G8" s="19"/>
      <c r="H8" s="19"/>
      <c r="K8" s="19"/>
    </row>
    <row r="9" spans="1:11" ht="18" customHeight="1" x14ac:dyDescent="0.25">
      <c r="A9" s="36" t="s">
        <v>92</v>
      </c>
      <c r="B9" s="36" t="s">
        <v>93</v>
      </c>
      <c r="C9" s="37" t="s">
        <v>71</v>
      </c>
      <c r="D9" s="18">
        <v>0</v>
      </c>
      <c r="E9" s="93"/>
      <c r="F9" s="19"/>
      <c r="G9" s="19"/>
      <c r="K9" s="19"/>
    </row>
    <row r="10" spans="1:11" ht="18" customHeight="1" x14ac:dyDescent="0.25">
      <c r="A10" s="36" t="s">
        <v>126</v>
      </c>
      <c r="B10" s="92" t="s">
        <v>127</v>
      </c>
      <c r="C10" s="37" t="s">
        <v>71</v>
      </c>
      <c r="E10" s="93"/>
      <c r="F10" s="19"/>
      <c r="G10" s="19"/>
      <c r="K10" s="19"/>
    </row>
    <row r="11" spans="1:11" ht="18" customHeight="1" x14ac:dyDescent="0.25">
      <c r="A11" s="36"/>
      <c r="B11" s="36"/>
      <c r="C11" s="37"/>
      <c r="E11" s="93"/>
      <c r="F11" s="19"/>
      <c r="G11" s="19"/>
      <c r="K11" s="19"/>
    </row>
    <row r="12" spans="1:11" s="37" customFormat="1" ht="18" customHeight="1" x14ac:dyDescent="0.25">
      <c r="A12" s="36" t="s">
        <v>86</v>
      </c>
      <c r="B12" s="36" t="s">
        <v>87</v>
      </c>
      <c r="C12" s="37" t="s">
        <v>96</v>
      </c>
      <c r="D12" s="89">
        <v>721</v>
      </c>
      <c r="E12" s="93" t="s">
        <v>123</v>
      </c>
      <c r="F12" s="19"/>
      <c r="G12" s="19"/>
      <c r="H12" s="19"/>
      <c r="I12" s="19"/>
      <c r="J12" s="19"/>
      <c r="K12" s="19"/>
    </row>
    <row r="13" spans="1:11" ht="18" customHeight="1" x14ac:dyDescent="0.25">
      <c r="A13" s="36" t="s">
        <v>88</v>
      </c>
      <c r="B13" s="36" t="s">
        <v>89</v>
      </c>
      <c r="C13" s="37" t="s">
        <v>96</v>
      </c>
      <c r="D13" s="66">
        <v>30</v>
      </c>
      <c r="E13" s="93" t="s">
        <v>118</v>
      </c>
      <c r="F13" s="19"/>
      <c r="G13" s="19"/>
      <c r="H13" s="19"/>
      <c r="K13" s="19"/>
    </row>
    <row r="14" spans="1:11" ht="18" customHeight="1" x14ac:dyDescent="0.25">
      <c r="A14" s="36" t="s">
        <v>90</v>
      </c>
      <c r="B14" s="36" t="s">
        <v>91</v>
      </c>
      <c r="C14" s="37" t="s">
        <v>96</v>
      </c>
      <c r="D14" s="19">
        <v>87</v>
      </c>
      <c r="E14" s="93" t="s">
        <v>124</v>
      </c>
      <c r="F14" s="19"/>
      <c r="G14" s="19"/>
      <c r="H14" s="19"/>
      <c r="K14" s="19"/>
    </row>
    <row r="15" spans="1:11" ht="18" customHeight="1" x14ac:dyDescent="0.25">
      <c r="A15" s="36" t="s">
        <v>94</v>
      </c>
      <c r="B15" s="36" t="s">
        <v>95</v>
      </c>
      <c r="C15" s="37" t="s">
        <v>96</v>
      </c>
      <c r="D15" s="19">
        <v>670</v>
      </c>
      <c r="E15" s="93" t="s">
        <v>119</v>
      </c>
      <c r="F15" s="95" t="s">
        <v>125</v>
      </c>
      <c r="G15" s="19"/>
      <c r="H15" s="19"/>
      <c r="K15" s="19"/>
    </row>
    <row r="16" spans="1:11" ht="18" customHeight="1" x14ac:dyDescent="0.25">
      <c r="A16" s="78" t="s">
        <v>97</v>
      </c>
      <c r="B16" s="67" t="s">
        <v>98</v>
      </c>
      <c r="C16" s="37" t="s">
        <v>96</v>
      </c>
      <c r="D16" s="18">
        <v>299</v>
      </c>
      <c r="E16" s="93" t="s">
        <v>122</v>
      </c>
      <c r="F16" s="19"/>
      <c r="G16" s="19"/>
      <c r="K16" s="19"/>
    </row>
    <row r="17" spans="1:11" ht="18" customHeight="1" x14ac:dyDescent="0.25">
      <c r="A17" s="79" t="s">
        <v>99</v>
      </c>
      <c r="B17" s="67" t="s">
        <v>113</v>
      </c>
      <c r="C17" s="37" t="s">
        <v>64</v>
      </c>
      <c r="D17" s="18">
        <v>1140</v>
      </c>
      <c r="E17" s="93" t="s">
        <v>114</v>
      </c>
      <c r="F17" s="19"/>
      <c r="G17" s="19"/>
      <c r="H17" s="19"/>
      <c r="K17" s="19"/>
    </row>
    <row r="18" spans="1:11" ht="18" customHeight="1" x14ac:dyDescent="0.25">
      <c r="A18" s="79" t="s">
        <v>100</v>
      </c>
      <c r="B18" s="67" t="s">
        <v>113</v>
      </c>
      <c r="C18" s="37" t="s">
        <v>64</v>
      </c>
      <c r="D18" s="18">
        <v>255</v>
      </c>
      <c r="E18" s="93" t="s">
        <v>117</v>
      </c>
      <c r="F18" s="19"/>
      <c r="G18" s="19"/>
      <c r="H18" s="19"/>
      <c r="K18" s="19"/>
    </row>
    <row r="19" spans="1:11" ht="18" customHeight="1" x14ac:dyDescent="0.25">
      <c r="A19" s="80" t="s">
        <v>101</v>
      </c>
      <c r="B19" s="92" t="s">
        <v>115</v>
      </c>
      <c r="C19" s="37" t="s">
        <v>64</v>
      </c>
      <c r="D19" s="19">
        <v>128</v>
      </c>
      <c r="E19" s="93" t="s">
        <v>117</v>
      </c>
      <c r="F19" s="19"/>
      <c r="G19" s="19"/>
      <c r="H19" s="19"/>
      <c r="K19" s="19"/>
    </row>
    <row r="20" spans="1:11" ht="18" customHeight="1" x14ac:dyDescent="0.25">
      <c r="A20" s="80" t="s">
        <v>102</v>
      </c>
      <c r="B20" s="92" t="s">
        <v>116</v>
      </c>
      <c r="C20" s="37" t="s">
        <v>64</v>
      </c>
      <c r="D20" s="19">
        <v>151</v>
      </c>
      <c r="E20" s="93"/>
      <c r="F20" s="19"/>
      <c r="G20" s="19"/>
      <c r="H20" s="19"/>
      <c r="K20" s="19"/>
    </row>
    <row r="21" spans="1:11" ht="18" customHeight="1" x14ac:dyDescent="0.25">
      <c r="B21" s="36"/>
      <c r="C21" s="37"/>
      <c r="E21" s="93"/>
      <c r="F21" s="19"/>
      <c r="G21" s="19"/>
      <c r="H21" s="19"/>
      <c r="K21" s="19"/>
    </row>
    <row r="22" spans="1:11" ht="18" customHeight="1" x14ac:dyDescent="0.25">
      <c r="B22" s="36"/>
      <c r="C22" s="37"/>
      <c r="E22" s="93"/>
      <c r="F22" s="19"/>
      <c r="G22" s="19"/>
      <c r="H22" s="19"/>
      <c r="K22" s="19"/>
    </row>
    <row r="23" spans="1:11" ht="18" customHeight="1" x14ac:dyDescent="0.25">
      <c r="B23" s="36"/>
      <c r="C23" s="37"/>
      <c r="E23" s="93"/>
      <c r="F23" s="19"/>
      <c r="G23" s="19"/>
      <c r="H23" s="19"/>
      <c r="K23" s="19"/>
    </row>
    <row r="24" spans="1:11" ht="18" customHeight="1" x14ac:dyDescent="0.25">
      <c r="B24" s="36"/>
      <c r="C24" s="37"/>
      <c r="E24" s="93"/>
      <c r="F24" s="19"/>
      <c r="G24" s="19"/>
      <c r="H24" s="19"/>
      <c r="K24" s="19"/>
    </row>
    <row r="25" spans="1:11" ht="18" customHeight="1" x14ac:dyDescent="0.25">
      <c r="B25" s="36"/>
      <c r="C25" s="37"/>
      <c r="E25" s="93"/>
      <c r="F25" s="19"/>
      <c r="G25" s="19"/>
      <c r="H25" s="19"/>
      <c r="K25" s="19"/>
    </row>
    <row r="26" spans="1:11" ht="18" customHeight="1" x14ac:dyDescent="0.25">
      <c r="B26" s="36"/>
      <c r="C26" s="37"/>
      <c r="E26" s="93"/>
      <c r="F26" s="19"/>
      <c r="G26" s="19"/>
      <c r="H26" s="19"/>
      <c r="K26" s="19"/>
    </row>
    <row r="27" spans="1:11" ht="18" customHeight="1" x14ac:dyDescent="0.25">
      <c r="B27" s="36"/>
      <c r="C27" s="37"/>
      <c r="E27" s="93"/>
      <c r="F27" s="19"/>
      <c r="G27" s="19"/>
      <c r="H27" s="19"/>
      <c r="K27" s="19"/>
    </row>
    <row r="28" spans="1:11" ht="18" customHeight="1" x14ac:dyDescent="0.25">
      <c r="B28" s="36"/>
      <c r="C28" s="37"/>
      <c r="E28" s="93"/>
      <c r="F28" s="25"/>
    </row>
    <row r="29" spans="1:11" ht="18" customHeight="1" x14ac:dyDescent="0.25">
      <c r="B29" s="36"/>
      <c r="C29" s="37"/>
      <c r="E29" s="93"/>
      <c r="F29" s="25"/>
    </row>
    <row r="30" spans="1:11" ht="18" customHeight="1" x14ac:dyDescent="0.25">
      <c r="B30" s="36"/>
      <c r="C30" s="37"/>
      <c r="E30" s="94"/>
      <c r="F30" s="25"/>
    </row>
    <row r="31" spans="1:11" x14ac:dyDescent="0.25">
      <c r="B31" s="36"/>
      <c r="C31" s="37"/>
      <c r="E31" s="94"/>
      <c r="F31" s="25"/>
    </row>
    <row r="32" spans="1:11" x14ac:dyDescent="0.25">
      <c r="B32" s="36"/>
      <c r="C32" s="37"/>
      <c r="E32" s="94"/>
      <c r="F32" s="25"/>
    </row>
    <row r="33" spans="2:6" x14ac:dyDescent="0.25">
      <c r="B33" s="36"/>
      <c r="C33" s="37"/>
      <c r="E33" s="94"/>
      <c r="F33" s="25"/>
    </row>
    <row r="34" spans="2:6" x14ac:dyDescent="0.25">
      <c r="B34" s="36"/>
      <c r="C34" s="37"/>
      <c r="E34" s="94"/>
      <c r="F34" s="25"/>
    </row>
    <row r="35" spans="2:6" x14ac:dyDescent="0.25">
      <c r="B35" s="36"/>
      <c r="C35" s="37"/>
      <c r="E35" s="94"/>
      <c r="F35" s="25"/>
    </row>
    <row r="36" spans="2:6" x14ac:dyDescent="0.25">
      <c r="B36" s="36"/>
      <c r="C36" s="37"/>
      <c r="E36" s="94"/>
      <c r="F36" s="25"/>
    </row>
    <row r="37" spans="2:6" x14ac:dyDescent="0.25">
      <c r="B37" s="36"/>
      <c r="C37" s="37"/>
      <c r="E37" s="94"/>
      <c r="F37" s="25"/>
    </row>
    <row r="38" spans="2:6" x14ac:dyDescent="0.25">
      <c r="B38" s="36"/>
      <c r="C38" s="37"/>
      <c r="E38" s="94"/>
      <c r="F38" s="25"/>
    </row>
    <row r="39" spans="2:6" x14ac:dyDescent="0.25">
      <c r="B39" s="36"/>
      <c r="C39" s="37"/>
      <c r="E39" s="94"/>
      <c r="F39" s="25"/>
    </row>
    <row r="40" spans="2:6" x14ac:dyDescent="0.25">
      <c r="B40" s="36"/>
      <c r="E40" s="94"/>
      <c r="F40" s="25"/>
    </row>
    <row r="41" spans="2:6" x14ac:dyDescent="0.25">
      <c r="B41" s="36"/>
      <c r="E41" s="94"/>
      <c r="F41" s="25"/>
    </row>
    <row r="42" spans="2:6" x14ac:dyDescent="0.25">
      <c r="B42" s="36"/>
      <c r="E42" s="94"/>
      <c r="F42" s="25"/>
    </row>
    <row r="43" spans="2:6" x14ac:dyDescent="0.25">
      <c r="B43" s="36"/>
      <c r="E43" s="94"/>
      <c r="F43" s="25"/>
    </row>
    <row r="44" spans="2:6" x14ac:dyDescent="0.25">
      <c r="B44" s="36"/>
      <c r="E44" s="94"/>
      <c r="F44" s="25"/>
    </row>
    <row r="45" spans="2:6" x14ac:dyDescent="0.25">
      <c r="B45" s="36"/>
      <c r="E45" s="94"/>
      <c r="F45" s="25"/>
    </row>
    <row r="46" spans="2:6" x14ac:dyDescent="0.25">
      <c r="B46" s="36"/>
      <c r="E46" s="94"/>
      <c r="F46" s="25"/>
    </row>
    <row r="47" spans="2:6" x14ac:dyDescent="0.25">
      <c r="B47" s="36"/>
      <c r="E47" s="94"/>
      <c r="F47" s="25"/>
    </row>
    <row r="48" spans="2:6" x14ac:dyDescent="0.25">
      <c r="B48" s="36"/>
      <c r="E48" s="94"/>
      <c r="F48" s="25"/>
    </row>
    <row r="49" spans="2:6" x14ac:dyDescent="0.25">
      <c r="B49" s="36"/>
      <c r="E49" s="94"/>
      <c r="F49" s="25"/>
    </row>
    <row r="50" spans="2:6" x14ac:dyDescent="0.25">
      <c r="B50" s="36"/>
      <c r="E50" s="94"/>
      <c r="F50" s="25"/>
    </row>
    <row r="51" spans="2:6" x14ac:dyDescent="0.25">
      <c r="B51" s="36"/>
      <c r="E51" s="94"/>
      <c r="F51" s="25"/>
    </row>
    <row r="52" spans="2:6" x14ac:dyDescent="0.25">
      <c r="B52" s="36"/>
      <c r="E52" s="94"/>
      <c r="F52" s="25"/>
    </row>
    <row r="53" spans="2:6" x14ac:dyDescent="0.25">
      <c r="B53" s="36"/>
      <c r="E53" s="94"/>
      <c r="F53" s="25"/>
    </row>
    <row r="54" spans="2:6" x14ac:dyDescent="0.25">
      <c r="B54" s="36"/>
      <c r="E54" s="94"/>
      <c r="F54" s="25"/>
    </row>
    <row r="55" spans="2:6" x14ac:dyDescent="0.25">
      <c r="B55" s="36"/>
      <c r="E55" s="94"/>
      <c r="F55" s="25"/>
    </row>
    <row r="56" spans="2:6" x14ac:dyDescent="0.25">
      <c r="B56" s="36"/>
      <c r="E56" s="94"/>
      <c r="F56" s="25"/>
    </row>
    <row r="57" spans="2:6" x14ac:dyDescent="0.25">
      <c r="B57" s="36"/>
      <c r="E57" s="94"/>
      <c r="F57" s="25"/>
    </row>
    <row r="58" spans="2:6" x14ac:dyDescent="0.25">
      <c r="B58" s="36"/>
      <c r="E58" s="94"/>
      <c r="F58" s="25"/>
    </row>
    <row r="59" spans="2:6" x14ac:dyDescent="0.25">
      <c r="B59" s="36"/>
      <c r="E59" s="94"/>
      <c r="F59" s="25"/>
    </row>
    <row r="60" spans="2:6" x14ac:dyDescent="0.25">
      <c r="B60" s="36"/>
      <c r="E60" s="94"/>
      <c r="F60" s="25"/>
    </row>
    <row r="61" spans="2:6" x14ac:dyDescent="0.25">
      <c r="B61" s="36"/>
      <c r="E61" s="94"/>
      <c r="F61" s="25"/>
    </row>
    <row r="62" spans="2:6" x14ac:dyDescent="0.25">
      <c r="B62" s="36"/>
      <c r="E62" s="94"/>
      <c r="F62" s="25"/>
    </row>
    <row r="63" spans="2:6" x14ac:dyDescent="0.25">
      <c r="B63" s="36"/>
      <c r="E63" s="94"/>
      <c r="F63" s="25"/>
    </row>
    <row r="64" spans="2:6" x14ac:dyDescent="0.25">
      <c r="B64" s="36"/>
      <c r="E64" s="94"/>
      <c r="F64" s="25"/>
    </row>
    <row r="65" spans="2:6" x14ac:dyDescent="0.25">
      <c r="B65" s="36"/>
      <c r="E65" s="94"/>
      <c r="F65" s="25"/>
    </row>
    <row r="66" spans="2:6" x14ac:dyDescent="0.25">
      <c r="B66" s="36"/>
      <c r="E66" s="94"/>
      <c r="F66" s="25"/>
    </row>
    <row r="67" spans="2:6" x14ac:dyDescent="0.25">
      <c r="B67" s="36"/>
      <c r="E67" s="94"/>
      <c r="F67" s="25"/>
    </row>
    <row r="68" spans="2:6" x14ac:dyDescent="0.25">
      <c r="B68" s="36"/>
      <c r="E68" s="94"/>
      <c r="F68" s="25"/>
    </row>
    <row r="69" spans="2:6" x14ac:dyDescent="0.25">
      <c r="B69" s="36"/>
      <c r="E69" s="94"/>
      <c r="F69" s="25"/>
    </row>
    <row r="70" spans="2:6" x14ac:dyDescent="0.25">
      <c r="B70" s="36"/>
      <c r="E70" s="94"/>
      <c r="F70" s="25"/>
    </row>
    <row r="71" spans="2:6" x14ac:dyDescent="0.25">
      <c r="B71" s="36"/>
      <c r="E71" s="94"/>
      <c r="F71" s="25"/>
    </row>
    <row r="72" spans="2:6" x14ac:dyDescent="0.25">
      <c r="B72" s="36"/>
      <c r="E72" s="94"/>
      <c r="F72" s="25"/>
    </row>
    <row r="73" spans="2:6" x14ac:dyDescent="0.25">
      <c r="B73" s="36"/>
      <c r="E73" s="94"/>
      <c r="F73" s="25"/>
    </row>
    <row r="74" spans="2:6" x14ac:dyDescent="0.25">
      <c r="B74" s="36"/>
      <c r="E74" s="94"/>
      <c r="F74" s="25"/>
    </row>
    <row r="75" spans="2:6" x14ac:dyDescent="0.25">
      <c r="B75" s="36"/>
      <c r="E75" s="94"/>
      <c r="F75" s="25"/>
    </row>
    <row r="76" spans="2:6" x14ac:dyDescent="0.25">
      <c r="B76" s="36"/>
      <c r="E76" s="94"/>
      <c r="F76" s="25"/>
    </row>
    <row r="77" spans="2:6" x14ac:dyDescent="0.25">
      <c r="B77" s="36"/>
      <c r="E77" s="94"/>
      <c r="F77" s="25"/>
    </row>
    <row r="78" spans="2:6" x14ac:dyDescent="0.25">
      <c r="B78" s="36"/>
      <c r="E78" s="94"/>
      <c r="F78" s="25"/>
    </row>
    <row r="79" spans="2:6" x14ac:dyDescent="0.25">
      <c r="B79" s="36"/>
      <c r="E79" s="94"/>
      <c r="F79" s="25"/>
    </row>
    <row r="80" spans="2:6" x14ac:dyDescent="0.25">
      <c r="B80" s="36"/>
      <c r="E80" s="94"/>
      <c r="F80" s="25"/>
    </row>
    <row r="81" spans="2:6" x14ac:dyDescent="0.25">
      <c r="B81" s="36"/>
      <c r="E81" s="94"/>
      <c r="F81" s="25"/>
    </row>
    <row r="82" spans="2:6" x14ac:dyDescent="0.25">
      <c r="B82" s="36"/>
      <c r="E82" s="94"/>
      <c r="F82" s="25"/>
    </row>
    <row r="83" spans="2:6" x14ac:dyDescent="0.25">
      <c r="B83" s="36"/>
      <c r="E83" s="94"/>
      <c r="F83" s="25"/>
    </row>
    <row r="84" spans="2:6" x14ac:dyDescent="0.25">
      <c r="B84" s="36"/>
      <c r="E84" s="94"/>
      <c r="F84" s="25"/>
    </row>
    <row r="85" spans="2:6" x14ac:dyDescent="0.25">
      <c r="B85" s="36"/>
      <c r="E85" s="94"/>
      <c r="F85" s="25"/>
    </row>
    <row r="86" spans="2:6" x14ac:dyDescent="0.25">
      <c r="B86" s="36"/>
      <c r="E86" s="94"/>
      <c r="F86" s="25"/>
    </row>
    <row r="87" spans="2:6" x14ac:dyDescent="0.25">
      <c r="B87" s="36"/>
      <c r="E87" s="94"/>
      <c r="F87" s="25"/>
    </row>
    <row r="88" spans="2:6" x14ac:dyDescent="0.25">
      <c r="B88" s="36"/>
      <c r="E88" s="94"/>
      <c r="F88" s="25"/>
    </row>
    <row r="89" spans="2:6" x14ac:dyDescent="0.25">
      <c r="B89" s="36"/>
      <c r="E89" s="94"/>
    </row>
    <row r="90" spans="2:6" x14ac:dyDescent="0.25">
      <c r="B90" s="36"/>
      <c r="E90" s="94"/>
    </row>
    <row r="91" spans="2:6" x14ac:dyDescent="0.25">
      <c r="B91" s="36"/>
      <c r="E91" s="94"/>
    </row>
    <row r="92" spans="2:6" x14ac:dyDescent="0.25">
      <c r="B92" s="36"/>
      <c r="E92" s="94"/>
    </row>
    <row r="93" spans="2:6" x14ac:dyDescent="0.25">
      <c r="B93" s="36"/>
      <c r="E93" s="94"/>
    </row>
    <row r="94" spans="2:6" x14ac:dyDescent="0.25">
      <c r="B94" s="36"/>
      <c r="E94" s="94"/>
    </row>
    <row r="95" spans="2:6" x14ac:dyDescent="0.25">
      <c r="B95" s="36"/>
      <c r="E95" s="94"/>
    </row>
    <row r="96" spans="2:6" x14ac:dyDescent="0.25">
      <c r="B96" s="36"/>
      <c r="E96" s="94"/>
    </row>
    <row r="97" spans="2:5" x14ac:dyDescent="0.25">
      <c r="B97" s="36"/>
      <c r="E97" s="94"/>
    </row>
    <row r="98" spans="2:5" x14ac:dyDescent="0.25">
      <c r="B98" s="36"/>
      <c r="E98" s="94"/>
    </row>
    <row r="99" spans="2:5" x14ac:dyDescent="0.25">
      <c r="B99" s="36"/>
      <c r="E99" s="94"/>
    </row>
    <row r="100" spans="2:5" x14ac:dyDescent="0.25">
      <c r="B100" s="36"/>
      <c r="E100" s="94"/>
    </row>
    <row r="101" spans="2:5" x14ac:dyDescent="0.25">
      <c r="B101" s="36"/>
      <c r="E101" s="94"/>
    </row>
    <row r="102" spans="2:5" x14ac:dyDescent="0.25">
      <c r="B102" s="36"/>
      <c r="E102" s="94"/>
    </row>
    <row r="103" spans="2:5" x14ac:dyDescent="0.25">
      <c r="B103" s="36"/>
      <c r="E103" s="94"/>
    </row>
    <row r="104" spans="2:5" x14ac:dyDescent="0.25">
      <c r="B104" s="36"/>
      <c r="E104" s="94"/>
    </row>
    <row r="105" spans="2:5" x14ac:dyDescent="0.25">
      <c r="B105" s="36"/>
    </row>
    <row r="106" spans="2:5" x14ac:dyDescent="0.25">
      <c r="B106" s="36"/>
    </row>
    <row r="107" spans="2:5" x14ac:dyDescent="0.25">
      <c r="B107" s="36"/>
    </row>
    <row r="108" spans="2:5" x14ac:dyDescent="0.25">
      <c r="B108" s="36"/>
    </row>
  </sheetData>
  <sheetProtection insertRows="0" deleteRows="0" selectLockedCells="1"/>
  <conditionalFormatting sqref="H7:H8 H21:H232 B9:B11">
    <cfRule type="containsText" dxfId="10" priority="26" operator="containsText" text="New Sign Required">
      <formula>NOT(ISERROR(SEARCH("New Sign Required",B7)))</formula>
    </cfRule>
  </conditionalFormatting>
  <conditionalFormatting sqref="H1:H3 H7:H8 H21:H1048576 B9:B11">
    <cfRule type="containsText" dxfId="9" priority="14" operator="containsText" text="Remove Old Sign">
      <formula>NOT(ISERROR(SEARCH("Remove Old Sign",B1)))</formula>
    </cfRule>
    <cfRule type="containsText" dxfId="8" priority="15" operator="containsText" text="Move Sign to New Location">
      <formula>NOT(ISERROR(SEARCH("Move Sign to New Location",B1)))</formula>
    </cfRule>
  </conditionalFormatting>
  <conditionalFormatting sqref="G3 E1:E2 G7:G8 G21:G1048576 A9:A11">
    <cfRule type="containsText" dxfId="7" priority="13" operator="containsText" text="Remove Old Tag">
      <formula>NOT(ISERROR(SEARCH("Remove Old Tag",A1)))</formula>
    </cfRule>
  </conditionalFormatting>
  <conditionalFormatting sqref="A12:A14">
    <cfRule type="containsText" dxfId="6" priority="11" operator="containsText" text="Remove Old Sign">
      <formula>NOT(ISERROR(SEARCH("Remove Old Sign",A12)))</formula>
    </cfRule>
    <cfRule type="containsText" dxfId="5" priority="12" operator="containsText" text="Move Sign to New Location">
      <formula>NOT(ISERROR(SEARCH("Move Sign to New Location",A12)))</formula>
    </cfRule>
  </conditionalFormatting>
  <conditionalFormatting sqref="B15">
    <cfRule type="containsText" dxfId="4" priority="10" operator="containsText" text="New Sign Required">
      <formula>NOT(ISERROR(SEARCH("New Sign Required",B15)))</formula>
    </cfRule>
  </conditionalFormatting>
  <conditionalFormatting sqref="A15:B15 A9:B11">
    <cfRule type="containsText" dxfId="3" priority="9" operator="containsText" text="Action Required">
      <formula>NOT(ISERROR(SEARCH("Action Required",A9)))</formula>
    </cfRule>
  </conditionalFormatting>
  <conditionalFormatting sqref="B15">
    <cfRule type="containsText" dxfId="2" priority="7" operator="containsText" text="Remove Old Sign">
      <formula>NOT(ISERROR(SEARCH("Remove Old Sign",B15)))</formula>
    </cfRule>
    <cfRule type="containsText" dxfId="1" priority="8" operator="containsText" text="Move Sign to New Location">
      <formula>NOT(ISERROR(SEARCH("Move Sign to New Location",B15)))</formula>
    </cfRule>
  </conditionalFormatting>
  <conditionalFormatting sqref="A15">
    <cfRule type="containsText" dxfId="0" priority="6" operator="containsText" text="Remove Old Tag">
      <formula>NOT(ISERROR(SEARCH("Remove Old Tag",A15)))</formula>
    </cfRule>
  </conditionalFormatting>
  <dataValidations count="1">
    <dataValidation type="list" allowBlank="1" showInputMessage="1" showErrorMessage="1" sqref="H20:H215 H6:H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G17:H19 A15:B15 G15 A9:B11</xm:sqref>
        </x14:dataValidation>
        <x14:dataValidation type="list" allowBlank="1" showInputMessage="1" showErrorMessage="1">
          <x14:formula1>
            <xm:f>Lookup!$G$1:$G$7</xm:f>
          </x14:formula1>
          <xm:sqref>C6:C11 C17:C39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0381</v>
      </c>
      <c r="B243" s="3" t="str">
        <f>VLOOKUP(A243,[3]UKBuilding_List!$A$1:$D$376,3,FALSE)</f>
        <v>162-164 Gazette Avenue</v>
      </c>
      <c r="C243" s="1"/>
    </row>
    <row r="244" spans="1:3" x14ac:dyDescent="0.25">
      <c r="A244" s="2" t="str">
        <f>([3]UKBuilding_List!A244)</f>
        <v>0382</v>
      </c>
      <c r="B244" s="3" t="str">
        <f>VLOOKUP(A244,[3]UKBuilding_List!$A$1:$D$376,3,FALSE)</f>
        <v>Sky Blue Solar House</v>
      </c>
      <c r="C244" s="1"/>
    </row>
    <row r="245" spans="1:3" x14ac:dyDescent="0.25">
      <c r="A245" s="2" t="str">
        <f>([3]UKBuilding_List!A245)</f>
        <v>0386</v>
      </c>
      <c r="B245" s="3" t="str">
        <f>VLOOKUP(A245,[3]UKBuilding_List!$A$1:$D$376,3,FALSE)</f>
        <v>150 Gazette Avenue</v>
      </c>
      <c r="C245" s="1"/>
    </row>
    <row r="246" spans="1:3" x14ac:dyDescent="0.25">
      <c r="A246" s="2" t="str">
        <f>([3]UKBuilding_List!A246)</f>
        <v>0391</v>
      </c>
      <c r="B246" s="3" t="str">
        <f>VLOOKUP(A246,[3]UKBuilding_List!$A$1:$D$376,3,FALSE)</f>
        <v>Bus Shelter #2</v>
      </c>
      <c r="C246" s="1"/>
    </row>
    <row r="247" spans="1:3" x14ac:dyDescent="0.25">
      <c r="A247" s="2" t="str">
        <f>([3]UKBuilding_List!A247)</f>
        <v>0393</v>
      </c>
      <c r="B247" s="3" t="str">
        <f>VLOOKUP(A247,[3]UKBuilding_List!$A$1:$D$376,3,FALSE)</f>
        <v>Bus Shelter #7</v>
      </c>
      <c r="C247" s="1"/>
    </row>
    <row r="248" spans="1:3" x14ac:dyDescent="0.25">
      <c r="A248" s="2" t="str">
        <f>([3]UKBuilding_List!A248)</f>
        <v>0394</v>
      </c>
      <c r="B248" s="3" t="str">
        <f>VLOOKUP(A248,[3]UKBuilding_List!$A$1:$D$376,3,FALSE)</f>
        <v>Bus Shelter #6</v>
      </c>
      <c r="C248" s="1"/>
    </row>
    <row r="249" spans="1:3" x14ac:dyDescent="0.25">
      <c r="A249" s="2" t="str">
        <f>([3]UKBuilding_List!A249)</f>
        <v>0397</v>
      </c>
      <c r="B249" s="3" t="str">
        <f>VLOOKUP(A249,[3]UKBuilding_List!$A$1:$D$376,3,FALSE)</f>
        <v>Bus Shelter #9</v>
      </c>
      <c r="C249" s="1"/>
    </row>
    <row r="250" spans="1:3" x14ac:dyDescent="0.25">
      <c r="A250" s="2" t="str">
        <f>([3]UKBuilding_List!A250)</f>
        <v>0398</v>
      </c>
      <c r="B250" s="3" t="str">
        <f>VLOOKUP(A250,[3]UKBuilding_List!$A$1:$D$376,3,FALSE)</f>
        <v>Bus Shelter #10</v>
      </c>
      <c r="C250" s="1"/>
    </row>
    <row r="251" spans="1:3" x14ac:dyDescent="0.25">
      <c r="A251" s="2" t="str">
        <f>([3]UKBuilding_List!A251)</f>
        <v>0399</v>
      </c>
      <c r="B251" s="3" t="str">
        <f>VLOOKUP(A251,[3]UKBuilding_List!$A$1:$D$376,3,FALSE)</f>
        <v>Bus Shelter #11</v>
      </c>
      <c r="C251" s="1"/>
    </row>
    <row r="252" spans="1:3" x14ac:dyDescent="0.25">
      <c r="A252" s="2" t="str">
        <f>([3]UKBuilding_List!A252)</f>
        <v>0400</v>
      </c>
      <c r="B252" s="3" t="str">
        <f>VLOOKUP(A252,[3]UKBuilding_List!$A$1:$D$376,3,FALSE)</f>
        <v>Ellen H. Richards House</v>
      </c>
      <c r="C252" s="1"/>
    </row>
    <row r="253" spans="1:3" x14ac:dyDescent="0.25">
      <c r="A253" s="2" t="str">
        <f>([3]UKBuilding_List!A253)</f>
        <v>0401</v>
      </c>
      <c r="B253" s="3" t="str">
        <f>VLOOKUP(A253,[3]UKBuilding_List!$A$1:$D$376,3,FALSE)</f>
        <v>Weldon House</v>
      </c>
      <c r="C253" s="1"/>
    </row>
    <row r="254" spans="1:3" x14ac:dyDescent="0.25">
      <c r="A254" s="2" t="str">
        <f>([3]UKBuilding_List!A254)</f>
        <v>0403</v>
      </c>
      <c r="B254" s="3" t="str">
        <f>VLOOKUP(A254,[3]UKBuilding_List!$A$1:$D$376,3,FALSE)</f>
        <v>Weldon House Unit 2</v>
      </c>
      <c r="C254" s="1"/>
    </row>
    <row r="255" spans="1:3" x14ac:dyDescent="0.25">
      <c r="A255" s="2" t="str">
        <f>([3]UKBuilding_List!A255)</f>
        <v>0413</v>
      </c>
      <c r="B255" s="3" t="str">
        <f>VLOOKUP(A255,[3]UKBuilding_List!$A$1:$D$376,3,FALSE)</f>
        <v>Softball/Soccer Locker Rooms</v>
      </c>
      <c r="C255" s="1"/>
    </row>
    <row r="256" spans="1:3" x14ac:dyDescent="0.25">
      <c r="A256" s="2" t="str">
        <f>([3]UKBuilding_List!A256)</f>
        <v>0417</v>
      </c>
      <c r="B256" s="3" t="str">
        <f>VLOOKUP(A256,[3]UKBuilding_List!$A$1:$D$376,3,FALSE)</f>
        <v>660 South Limestone</v>
      </c>
      <c r="C256" s="1"/>
    </row>
    <row r="257" spans="1:3" x14ac:dyDescent="0.25">
      <c r="A257" s="2" t="str">
        <f>([3]UKBuilding_List!A257)</f>
        <v>0419</v>
      </c>
      <c r="B257" s="3" t="str">
        <f>VLOOKUP(A257,[3]UKBuilding_List!$A$1:$D$376,3,FALSE)</f>
        <v>Bus Shelter #13</v>
      </c>
      <c r="C257" s="1"/>
    </row>
    <row r="258" spans="1:3" x14ac:dyDescent="0.25">
      <c r="A258" s="2" t="str">
        <f>([3]UKBuilding_List!A258)</f>
        <v>0420</v>
      </c>
      <c r="B258" s="3" t="str">
        <f>VLOOKUP(A258,[3]UKBuilding_List!$A$1:$D$376,3,FALSE)</f>
        <v>424 Euclid Avenue</v>
      </c>
      <c r="C258" s="1"/>
    </row>
    <row r="259" spans="1:3" x14ac:dyDescent="0.25">
      <c r="A259" s="2" t="str">
        <f>([3]UKBuilding_List!A259)</f>
        <v>0432</v>
      </c>
      <c r="B259" s="3" t="str">
        <f>VLOOKUP(A259,[3]UKBuilding_List!$A$1:$D$376,3,FALSE)</f>
        <v>Commonwealth House</v>
      </c>
      <c r="C259" s="1"/>
    </row>
    <row r="260" spans="1:3" x14ac:dyDescent="0.25">
      <c r="A260" s="2" t="str">
        <f>([3]UKBuilding_List!A260)</f>
        <v>0433</v>
      </c>
      <c r="B260" s="3" t="str">
        <f>VLOOKUP(A260,[3]UKBuilding_List!$A$1:$D$376,3,FALSE)</f>
        <v>William E and Casiana Schmidt Vocal Arts Center</v>
      </c>
      <c r="C260" s="1"/>
    </row>
    <row r="261" spans="1:3" x14ac:dyDescent="0.25">
      <c r="A261" s="2" t="str">
        <f>([3]UKBuilding_List!A261)</f>
        <v>0442</v>
      </c>
      <c r="B261" s="3" t="str">
        <f>VLOOKUP(A261,[3]UKBuilding_List!$A$1:$D$376,3,FALSE)</f>
        <v>Ligon House</v>
      </c>
      <c r="C261" s="1"/>
    </row>
    <row r="262" spans="1:3" x14ac:dyDescent="0.25">
      <c r="A262" s="2" t="str">
        <f>([3]UKBuilding_List!A262)</f>
        <v>0446</v>
      </c>
      <c r="B262" s="3" t="str">
        <f>VLOOKUP(A262,[3]UKBuilding_List!$A$1:$D$376,3,FALSE)</f>
        <v>John Cropp Softball Stadium</v>
      </c>
      <c r="C262" s="1"/>
    </row>
    <row r="263" spans="1:3" x14ac:dyDescent="0.25">
      <c r="A263" s="2" t="str">
        <f>([3]UKBuilding_List!A263)</f>
        <v>0447</v>
      </c>
      <c r="B263" s="3" t="str">
        <f>VLOOKUP(A263,[3]UKBuilding_List!$A$1:$D$376,3,FALSE)</f>
        <v>Hitting Pavilion</v>
      </c>
      <c r="C263" s="1"/>
    </row>
    <row r="264" spans="1:3" x14ac:dyDescent="0.25">
      <c r="A264" s="2" t="str">
        <f>([3]UKBuilding_List!A264)</f>
        <v>0448</v>
      </c>
      <c r="B264" s="3" t="str">
        <f>VLOOKUP(A264,[3]UKBuilding_List!$A$1:$D$376,3,FALSE)</f>
        <v>Football Storage Shed</v>
      </c>
      <c r="C264" s="1"/>
    </row>
    <row r="265" spans="1:3" x14ac:dyDescent="0.25">
      <c r="A265" s="2" t="str">
        <f>([3]UKBuilding_List!A265)</f>
        <v>0449</v>
      </c>
      <c r="B265" s="3" t="str">
        <f>VLOOKUP(A265,[3]UKBuilding_List!$A$1:$D$376,3,FALSE)</f>
        <v>Shively Grounds Storage Building</v>
      </c>
      <c r="C265" s="1"/>
    </row>
    <row r="266" spans="1:3" x14ac:dyDescent="0.25">
      <c r="A266" s="2" t="str">
        <f>([3]UKBuilding_List!A266)</f>
        <v>0453</v>
      </c>
      <c r="B266" s="3" t="str">
        <f>VLOOKUP(A266,[3]UKBuilding_List!$A$1:$D$376,3,FALSE)</f>
        <v>Shively Grounds Building</v>
      </c>
      <c r="C266" s="1"/>
    </row>
    <row r="267" spans="1:3" x14ac:dyDescent="0.25">
      <c r="A267" s="2" t="str">
        <f>([3]UKBuilding_List!A267)</f>
        <v>0456</v>
      </c>
      <c r="B267" s="3" t="str">
        <f>VLOOKUP(A267,[3]UKBuilding_List!$A$1:$D$376,3,FALSE)</f>
        <v>W.T. Young Library</v>
      </c>
      <c r="C267" s="1"/>
    </row>
    <row r="268" spans="1:3" x14ac:dyDescent="0.25">
      <c r="A268" s="2" t="str">
        <f>([3]UKBuilding_List!A268)</f>
        <v>0462</v>
      </c>
      <c r="B268" s="3" t="str">
        <f>VLOOKUP(A268,[3]UKBuilding_List!$A$1:$D$376,3,FALSE)</f>
        <v>Sarah Bennett Holmes Hall</v>
      </c>
      <c r="C268" s="1"/>
    </row>
    <row r="269" spans="1:3" x14ac:dyDescent="0.25">
      <c r="A269" s="2" t="str">
        <f>([3]UKBuilding_List!A269)</f>
        <v>0463</v>
      </c>
      <c r="B269" s="3" t="str">
        <f>VLOOKUP(A269,[3]UKBuilding_List!$A$1:$D$376,3,FALSE)</f>
        <v>Cleona Belle Matthews Boyd Hall</v>
      </c>
      <c r="C269" s="1"/>
    </row>
    <row r="270" spans="1:3" x14ac:dyDescent="0.25">
      <c r="A270" s="2" t="str">
        <f>([3]UKBuilding_List!A270)</f>
        <v>0465</v>
      </c>
      <c r="B270" s="3" t="str">
        <f>VLOOKUP(A270,[3]UKBuilding_List!$A$1:$D$376,3,FALSE)</f>
        <v>Pavilion at Kroger Field</v>
      </c>
      <c r="C270" s="1"/>
    </row>
    <row r="271" spans="1:3" x14ac:dyDescent="0.25">
      <c r="A271" s="2" t="str">
        <f>([3]UKBuilding_List!A271)</f>
        <v>0467</v>
      </c>
      <c r="B271" s="3" t="str">
        <f>VLOOKUP(A271,[3]UKBuilding_List!$A$1:$D$376,3,FALSE)</f>
        <v>220 Transcript Ave</v>
      </c>
      <c r="C271" s="1"/>
    </row>
    <row r="272" spans="1:3" x14ac:dyDescent="0.25">
      <c r="A272" s="2" t="str">
        <f>([3]UKBuilding_List!A272)</f>
        <v>0473</v>
      </c>
      <c r="B272" s="3" t="str">
        <f>VLOOKUP(A272,[3]UKBuilding_List!$A$1:$D$376,3,FALSE)</f>
        <v>505 Oldham Ct</v>
      </c>
      <c r="C272" s="1"/>
    </row>
    <row r="273" spans="1:3" x14ac:dyDescent="0.25">
      <c r="A273" s="2" t="str">
        <f>([3]UKBuilding_List!A273)</f>
        <v>0481</v>
      </c>
      <c r="B273" s="3" t="str">
        <f>VLOOKUP(A273,[3]UKBuilding_List!$A$1:$D$376,3,FALSE)</f>
        <v>LCC Academic Tech Building</v>
      </c>
      <c r="C273" s="1"/>
    </row>
    <row r="274" spans="1:3" x14ac:dyDescent="0.25">
      <c r="A274" s="2" t="str">
        <f>([3]UKBuilding_List!A274)</f>
        <v>0484</v>
      </c>
      <c r="B274" s="3" t="str">
        <f>VLOOKUP(A274,[3]UKBuilding_List!$A$1:$D$376,3,FALSE)</f>
        <v>Real Properties Garage</v>
      </c>
      <c r="C274" s="1"/>
    </row>
    <row r="275" spans="1:3" x14ac:dyDescent="0.25">
      <c r="A275" s="2" t="str">
        <f>([3]UKBuilding_List!A275)</f>
        <v>0485</v>
      </c>
      <c r="B275" s="3" t="str">
        <f>VLOOKUP(A275,[3]UKBuilding_List!$A$1:$D$376,3,FALSE)</f>
        <v>Boone Tennis Stadium</v>
      </c>
      <c r="C275" s="1"/>
    </row>
    <row r="276" spans="1:3" x14ac:dyDescent="0.25">
      <c r="A276" s="2" t="str">
        <f>([3]UKBuilding_List!A276)</f>
        <v>0487</v>
      </c>
      <c r="B276" s="3" t="str">
        <f>VLOOKUP(A276,[3]UKBuilding_List!$A$1:$D$376,3,FALSE)</f>
        <v>518 Oldham Ct</v>
      </c>
      <c r="C276" s="1"/>
    </row>
    <row r="277" spans="1:3" x14ac:dyDescent="0.25">
      <c r="A277" s="2" t="str">
        <f>([3]UKBuilding_List!A277)</f>
        <v>0488</v>
      </c>
      <c r="B277" s="3" t="str">
        <f>VLOOKUP(A277,[3]UKBuilding_List!$A$1:$D$376,3,FALSE)</f>
        <v>Woodland Early Learning Center</v>
      </c>
      <c r="C277" s="1"/>
    </row>
    <row r="278" spans="1:3" x14ac:dyDescent="0.25">
      <c r="A278" s="2" t="str">
        <f>([3]UKBuilding_List!A278)</f>
        <v>0489</v>
      </c>
      <c r="B278" s="3" t="str">
        <f>VLOOKUP(A278,[3]UKBuilding_List!$A$1:$D$376,3,FALSE)</f>
        <v>1117 South Limestone</v>
      </c>
      <c r="C278" s="1"/>
    </row>
    <row r="279" spans="1:3" x14ac:dyDescent="0.25">
      <c r="A279" s="2" t="str">
        <f>([3]UKBuilding_List!A279)</f>
        <v>0490</v>
      </c>
      <c r="B279" s="3" t="str">
        <f>VLOOKUP(A279,[3]UKBuilding_List!$A$1:$D$376,3,FALSE)</f>
        <v>Environmental Quality Management</v>
      </c>
      <c r="C279" s="1"/>
    </row>
    <row r="280" spans="1:3" x14ac:dyDescent="0.25">
      <c r="A280" s="2" t="str">
        <f>([3]UKBuilding_List!A280)</f>
        <v>0494</v>
      </c>
      <c r="B280" s="3" t="str">
        <f>VLOOKUP(A280,[3]UKBuilding_List!$A$1:$D$376,3,FALSE)</f>
        <v>Stuckert Career Center</v>
      </c>
      <c r="C280" s="1"/>
    </row>
    <row r="281" spans="1:3" x14ac:dyDescent="0.25">
      <c r="A281" s="2" t="str">
        <f>([3]UKBuilding_List!A281)</f>
        <v>0495</v>
      </c>
      <c r="B281" s="3" t="str">
        <f>VLOOKUP(A281,[3]UKBuilding_List!$A$1:$D$376,3,FALSE)</f>
        <v>James F. Hardymon Communications Building</v>
      </c>
      <c r="C281" s="1"/>
    </row>
    <row r="282" spans="1:3" x14ac:dyDescent="0.25">
      <c r="A282" s="2" t="str">
        <f>([3]UKBuilding_List!A282)</f>
        <v>0503</v>
      </c>
      <c r="B282" s="3" t="str">
        <f>VLOOKUP(A282,[3]UKBuilding_List!$A$1:$D$376,3,FALSE)</f>
        <v>Ralph G Anderson Building (Mech Eng)</v>
      </c>
      <c r="C282" s="1"/>
    </row>
    <row r="283" spans="1:3" x14ac:dyDescent="0.25">
      <c r="A283" s="2" t="str">
        <f>([3]UKBuilding_List!A283)</f>
        <v>0504</v>
      </c>
      <c r="B283" s="3" t="str">
        <f>VLOOKUP(A283,[3]UKBuilding_List!$A$1:$D$376,3,FALSE)</f>
        <v>Phi Gamma Delta Fraternity (FIJI)</v>
      </c>
      <c r="C283" s="1"/>
    </row>
    <row r="284" spans="1:3" x14ac:dyDescent="0.25">
      <c r="A284" s="2" t="str">
        <f>([3]UKBuilding_List!A284)</f>
        <v>0505</v>
      </c>
      <c r="B284" s="3" t="str">
        <f>VLOOKUP(A284,[3]UKBuilding_List!$A$1:$D$376,3,FALSE)</f>
        <v>Kappa Sigma Fraternity</v>
      </c>
      <c r="C284" s="1"/>
    </row>
    <row r="285" spans="1:3" x14ac:dyDescent="0.25">
      <c r="A285" s="2" t="str">
        <f>([3]UKBuilding_List!A285)</f>
        <v>0507</v>
      </c>
      <c r="B285" s="3" t="str">
        <f>VLOOKUP(A285,[3]UKBuilding_List!$A$1:$D$376,3,FALSE)</f>
        <v>Sigma Alpha Epsilon Fraternity</v>
      </c>
      <c r="C285" s="1"/>
    </row>
    <row r="286" spans="1:3" x14ac:dyDescent="0.25">
      <c r="A286" s="2" t="str">
        <f>([3]UKBuilding_List!A286)</f>
        <v>0509</v>
      </c>
      <c r="B286" s="3" t="str">
        <f>VLOOKUP(A286,[3]UKBuilding_List!$A$1:$D$376,3,FALSE)</f>
        <v>Biomedical Biological Sciences Research Building</v>
      </c>
      <c r="C286" s="1"/>
    </row>
    <row r="287" spans="1:3" x14ac:dyDescent="0.25">
      <c r="A287" s="2" t="str">
        <f>([3]UKBuilding_List!A287)</f>
        <v>0514</v>
      </c>
      <c r="B287" s="3" t="str">
        <f>VLOOKUP(A287,[3]UKBuilding_List!$A$1:$D$376,3,FALSE)</f>
        <v>Central Utility Plant #4</v>
      </c>
      <c r="C287" s="1"/>
    </row>
    <row r="288" spans="1:3" x14ac:dyDescent="0.25">
      <c r="A288" s="2" t="str">
        <f>([3]UKBuilding_List!A288)</f>
        <v>0517</v>
      </c>
      <c r="B288" s="3" t="str">
        <f>VLOOKUP(A288,[3]UKBuilding_List!$A$1:$D$376,3,FALSE)</f>
        <v>College of Medicine Learning Center</v>
      </c>
      <c r="C288" s="1"/>
    </row>
    <row r="289" spans="1:3" x14ac:dyDescent="0.25">
      <c r="A289" s="2" t="str">
        <f>([3]UKBuilding_List!A289)</f>
        <v>0518</v>
      </c>
      <c r="B289" s="3" t="str">
        <f>VLOOKUP(A289,[3]UKBuilding_List!$A$1:$D$376,3,FALSE)</f>
        <v>BBSRB Generator Building</v>
      </c>
      <c r="C289" s="1"/>
    </row>
    <row r="290" spans="1:3" x14ac:dyDescent="0.25">
      <c r="A290" s="2" t="str">
        <f>([3]UKBuilding_List!A290)</f>
        <v>0564</v>
      </c>
      <c r="B290" s="3" t="str">
        <f>VLOOKUP(A290,[3]UKBuilding_List!$A$1:$D$376,3,FALSE)</f>
        <v>630 South Broadway</v>
      </c>
      <c r="C290" s="1"/>
    </row>
    <row r="291" spans="1:3" x14ac:dyDescent="0.25">
      <c r="A291" s="2" t="str">
        <f>([3]UKBuilding_List!A291)</f>
        <v>0565</v>
      </c>
      <c r="B291" s="3" t="str">
        <f>VLOOKUP(A291,[3]UKBuilding_List!$A$1:$D$376,3,FALSE)</f>
        <v>John T. Smith Hall</v>
      </c>
      <c r="C291" s="1"/>
    </row>
    <row r="292" spans="1:3" x14ac:dyDescent="0.25">
      <c r="A292" s="2" t="str">
        <f>([3]UKBuilding_List!A292)</f>
        <v>0566</v>
      </c>
      <c r="B292" s="3" t="str">
        <f>VLOOKUP(A292,[3]UKBuilding_List!$A$1:$D$376,3,FALSE)</f>
        <v>Dale E. Baldwin Hall</v>
      </c>
      <c r="C292" s="1"/>
    </row>
    <row r="293" spans="1:3" x14ac:dyDescent="0.25">
      <c r="A293" s="2" t="str">
        <f>([3]UKBuilding_List!A293)</f>
        <v>0567</v>
      </c>
      <c r="B293" s="3" t="str">
        <f>VLOOKUP(A293,[3]UKBuilding_List!$A$1:$D$376,3,FALSE)</f>
        <v>Margaret Ingels Hall</v>
      </c>
      <c r="C293" s="1"/>
    </row>
    <row r="294" spans="1:3" x14ac:dyDescent="0.25">
      <c r="A294" s="2" t="str">
        <f>([3]UKBuilding_List!A294)</f>
        <v>0568</v>
      </c>
      <c r="B294" s="3" t="str">
        <f>VLOOKUP(A294,[3]UKBuilding_List!$A$1:$D$376,3,FALSE)</f>
        <v>David P. Roselle Hall</v>
      </c>
      <c r="C294" s="1"/>
    </row>
    <row r="295" spans="1:3" x14ac:dyDescent="0.25">
      <c r="A295" s="2" t="str">
        <f>([3]UKBuilding_List!A295)</f>
        <v>0571</v>
      </c>
      <c r="B295" s="3" t="str">
        <f>VLOOKUP(A295,[3]UKBuilding_List!$A$1:$D$376,3,FALSE)</f>
        <v>Parking Structure #6</v>
      </c>
      <c r="C295" s="1"/>
    </row>
    <row r="296" spans="1:3" x14ac:dyDescent="0.25">
      <c r="A296" s="2" t="str">
        <f>([3]UKBuilding_List!A296)</f>
        <v>0572</v>
      </c>
      <c r="B296" s="3" t="str">
        <f>VLOOKUP(A296,[3]UKBuilding_List!$A$1:$D$376,3,FALSE)</f>
        <v>Parking Structure #7</v>
      </c>
      <c r="C296" s="1"/>
    </row>
    <row r="297" spans="1:3" x14ac:dyDescent="0.25">
      <c r="A297" s="2" t="str">
        <f>([3]UKBuilding_List!A297)</f>
        <v>0582</v>
      </c>
      <c r="B297" s="3" t="str">
        <f>VLOOKUP(A297,[3]UKBuilding_List!$A$1:$D$376,3,FALSE)</f>
        <v>University Health Service</v>
      </c>
      <c r="C297" s="1"/>
    </row>
    <row r="298" spans="1:3" x14ac:dyDescent="0.25">
      <c r="A298" s="2" t="str">
        <f>([3]UKBuilding_List!A298)</f>
        <v>0585</v>
      </c>
      <c r="B298" s="3" t="str">
        <f>VLOOKUP(A298,[3]UKBuilding_List!$A$1:$D$376,3,FALSE)</f>
        <v>Baseball Training Pavilion</v>
      </c>
      <c r="C298" s="1"/>
    </row>
    <row r="299" spans="1:3" x14ac:dyDescent="0.25">
      <c r="A299" s="2" t="str">
        <f>([3]UKBuilding_List!A299)</f>
        <v>0592</v>
      </c>
      <c r="B299" s="3" t="str">
        <f>VLOOKUP(A299,[3]UKBuilding_List!$A$1:$D$376,3,FALSE)</f>
        <v>Storage Shed</v>
      </c>
      <c r="C299" s="1"/>
    </row>
    <row r="300" spans="1:3" x14ac:dyDescent="0.25">
      <c r="A300" s="2" t="str">
        <f>([3]UKBuilding_List!A300)</f>
        <v>0596</v>
      </c>
      <c r="B300" s="3" t="str">
        <f>VLOOKUP(A300,[3]UKBuilding_List!$A$1:$D$376,3,FALSE)</f>
        <v>Lee T. Todd, Jr. Building</v>
      </c>
      <c r="C300" s="1"/>
    </row>
    <row r="301" spans="1:3" x14ac:dyDescent="0.25">
      <c r="A301" s="2" t="str">
        <f>([3]UKBuilding_List!A301)</f>
        <v>0601</v>
      </c>
      <c r="B301" s="3" t="str">
        <f>VLOOKUP(A301,[3]UKBuilding_List!$A$1:$D$376,3,FALSE)</f>
        <v>Parking Structure #8</v>
      </c>
      <c r="C301" s="1"/>
    </row>
    <row r="302" spans="1:3" x14ac:dyDescent="0.25">
      <c r="A302" s="2" t="str">
        <f>([3]UKBuilding_List!A302)</f>
        <v>0602</v>
      </c>
      <c r="B302" s="3" t="str">
        <f>VLOOKUP(A302,[3]UKBuilding_List!$A$1:$D$376,3,FALSE)</f>
        <v>Pavilion A</v>
      </c>
      <c r="C302" s="1"/>
    </row>
    <row r="303" spans="1:3" x14ac:dyDescent="0.25">
      <c r="A303" s="2" t="str">
        <f>([3]UKBuilding_List!A303)</f>
        <v>0604</v>
      </c>
      <c r="B303" s="3" t="str">
        <f>VLOOKUP(A303,[3]UKBuilding_List!$A$1:$D$376,3,FALSE)</f>
        <v>Joe Craft Center</v>
      </c>
      <c r="C303" s="1"/>
    </row>
    <row r="304" spans="1:3" x14ac:dyDescent="0.25">
      <c r="A304" s="2" t="str">
        <f>([3]UKBuilding_List!A304)</f>
        <v>0611</v>
      </c>
      <c r="B304" s="3" t="str">
        <f>VLOOKUP(A304,[3]UKBuilding_List!$A$1:$D$376,3,FALSE)</f>
        <v>Medical Office Building (Samaritan)</v>
      </c>
      <c r="C304" s="1"/>
    </row>
    <row r="305" spans="1:3" x14ac:dyDescent="0.25">
      <c r="A305" s="2" t="str">
        <f>([3]UKBuilding_List!A305)</f>
        <v>0612</v>
      </c>
      <c r="B305" s="3" t="str">
        <f>VLOOKUP(A305,[3]UKBuilding_List!$A$1:$D$376,3,FALSE)</f>
        <v>Samaritan Chiller Building</v>
      </c>
      <c r="C305" s="1"/>
    </row>
    <row r="306" spans="1:3" x14ac:dyDescent="0.25">
      <c r="A306" s="2" t="str">
        <f>([3]UKBuilding_List!A306)</f>
        <v>0613</v>
      </c>
      <c r="B306" s="3" t="str">
        <f>VLOOKUP(A306,[3]UKBuilding_List!$A$1:$D$376,3,FALSE)</f>
        <v>Samaritan Parking Structure</v>
      </c>
      <c r="C306" s="1"/>
    </row>
    <row r="307" spans="1:3" x14ac:dyDescent="0.25">
      <c r="A307" s="2" t="str">
        <f>([3]UKBuilding_List!A307)</f>
        <v>0616</v>
      </c>
      <c r="B307" s="3" t="str">
        <f>VLOOKUP(A307,[3]UKBuilding_List!$A$1:$D$376,3,FALSE)</f>
        <v>Seaton Center Storage</v>
      </c>
      <c r="C307" s="1"/>
    </row>
    <row r="308" spans="1:3" x14ac:dyDescent="0.25">
      <c r="A308" s="2" t="str">
        <f>([3]UKBuilding_List!A308)</f>
        <v>0618</v>
      </c>
      <c r="B308" s="3" t="str">
        <f>VLOOKUP(A308,[3]UKBuilding_List!$A$1:$D$376,3,FALSE)</f>
        <v>MacAdam Student Observatory</v>
      </c>
      <c r="C308" s="1"/>
    </row>
    <row r="309" spans="1:3" x14ac:dyDescent="0.25">
      <c r="A309" s="2" t="str">
        <f>([3]UKBuilding_List!A309)</f>
        <v>0626</v>
      </c>
      <c r="B309" s="3" t="str">
        <f>VLOOKUP(A309,[3]UKBuilding_List!$A$1:$D$376,3,FALSE)</f>
        <v>1119 S. Limestone</v>
      </c>
      <c r="C309" s="1"/>
    </row>
    <row r="310" spans="1:3" x14ac:dyDescent="0.25">
      <c r="A310" s="2" t="str">
        <f>([3]UKBuilding_List!A310)</f>
        <v>0633</v>
      </c>
      <c r="B310" s="3" t="str">
        <f>VLOOKUP(A310,[3]UKBuilding_List!$A$1:$D$376,3,FALSE)</f>
        <v>Davis Marksbury Building</v>
      </c>
      <c r="C310" s="1"/>
    </row>
    <row r="311" spans="1:3" x14ac:dyDescent="0.25">
      <c r="A311" s="2" t="str">
        <f>([3]UKBuilding_List!A311)</f>
        <v>0644</v>
      </c>
      <c r="B311" s="3" t="str">
        <f>VLOOKUP(A311,[3]UKBuilding_List!$A$1:$D$376,3,FALSE)</f>
        <v>Wildcat Coal Lodge</v>
      </c>
      <c r="C311" s="1"/>
    </row>
    <row r="312" spans="1:3" x14ac:dyDescent="0.25">
      <c r="A312" s="2" t="str">
        <f>([3]UKBuilding_List!A312)</f>
        <v>0651</v>
      </c>
      <c r="B312" s="3" t="str">
        <f>VLOOKUP(A312,[3]UKBuilding_List!$A$1:$D$376,3,FALSE)</f>
        <v>Mandrell Hall</v>
      </c>
      <c r="C312" s="1"/>
    </row>
    <row r="313" spans="1:3" x14ac:dyDescent="0.25">
      <c r="A313" s="2" t="str">
        <f>([3]UKBuilding_List!A313)</f>
        <v>0652</v>
      </c>
      <c r="B313" s="3" t="str">
        <f>VLOOKUP(A313,[3]UKBuilding_List!$A$1:$D$376,3,FALSE)</f>
        <v>Bosworth Hall</v>
      </c>
      <c r="C313" s="1"/>
    </row>
    <row r="314" spans="1:3" x14ac:dyDescent="0.25">
      <c r="A314" s="2" t="str">
        <f>([3]UKBuilding_List!A314)</f>
        <v>0653</v>
      </c>
      <c r="B314" s="3" t="str">
        <f>VLOOKUP(A314,[3]UKBuilding_List!$A$1:$D$376,3,FALSE)</f>
        <v>Sanders Hall</v>
      </c>
      <c r="C314" s="1"/>
    </row>
    <row r="315" spans="1:3" x14ac:dyDescent="0.25">
      <c r="A315" s="2" t="str">
        <f>([3]UKBuilding_List!A315)</f>
        <v>0654</v>
      </c>
      <c r="B315" s="3" t="str">
        <f>VLOOKUP(A315,[3]UKBuilding_List!$A$1:$D$376,3,FALSE)</f>
        <v>Building 100</v>
      </c>
      <c r="C315" s="1"/>
    </row>
    <row r="316" spans="1:3" x14ac:dyDescent="0.25">
      <c r="A316" s="2" t="str">
        <f>([3]UKBuilding_List!A316)</f>
        <v>0655</v>
      </c>
      <c r="B316" s="3" t="str">
        <f>VLOOKUP(A316,[3]UKBuilding_List!$A$1:$D$376,3,FALSE)</f>
        <v>Building 200</v>
      </c>
      <c r="C316" s="1"/>
    </row>
    <row r="317" spans="1:3" x14ac:dyDescent="0.25">
      <c r="A317" s="2" t="str">
        <f>([3]UKBuilding_List!A317)</f>
        <v>0656</v>
      </c>
      <c r="B317" s="3" t="str">
        <f>VLOOKUP(A317,[3]UKBuilding_List!$A$1:$D$376,3,FALSE)</f>
        <v>Building 300</v>
      </c>
      <c r="C317" s="1"/>
    </row>
    <row r="318" spans="1:3" x14ac:dyDescent="0.25">
      <c r="A318" s="2" t="str">
        <f>([3]UKBuilding_List!A318)</f>
        <v>0657</v>
      </c>
      <c r="B318" s="3" t="str">
        <f>VLOOKUP(A318,[3]UKBuilding_List!$A$1:$D$376,3,FALSE)</f>
        <v>Building 400</v>
      </c>
      <c r="C318" s="1"/>
    </row>
    <row r="319" spans="1:3" x14ac:dyDescent="0.25">
      <c r="A319" s="2" t="str">
        <f>([3]UKBuilding_List!A319)</f>
        <v>0658</v>
      </c>
      <c r="B319" s="3" t="str">
        <f>VLOOKUP(A319,[3]UKBuilding_List!$A$1:$D$376,3,FALSE)</f>
        <v>Maintenance Bldg.</v>
      </c>
      <c r="C319" s="1"/>
    </row>
    <row r="320" spans="1:3" x14ac:dyDescent="0.25">
      <c r="A320" s="2" t="str">
        <f>([3]UKBuilding_List!A320)</f>
        <v>0659</v>
      </c>
      <c r="B320" s="3" t="str">
        <f>VLOOKUP(A320,[3]UKBuilding_List!$A$1:$D$376,3,FALSE)</f>
        <v>Gas Building</v>
      </c>
      <c r="C320" s="1"/>
    </row>
    <row r="321" spans="1:3" x14ac:dyDescent="0.25">
      <c r="A321" s="2" t="str">
        <f>([3]UKBuilding_List!A321)</f>
        <v>0660</v>
      </c>
      <c r="B321" s="3" t="str">
        <f>VLOOKUP(A321,[3]UKBuilding_List!$A$1:$D$376,3,FALSE)</f>
        <v>Maxwelton Ct. Apts #1</v>
      </c>
      <c r="C321" s="1"/>
    </row>
    <row r="322" spans="1:3" x14ac:dyDescent="0.25">
      <c r="A322" s="2" t="str">
        <f>([3]UKBuilding_List!A322)</f>
        <v>0661</v>
      </c>
      <c r="B322" s="3" t="str">
        <f>VLOOKUP(A322,[3]UKBuilding_List!$A$1:$D$376,3,FALSE)</f>
        <v>Maxwelton Ct. Apts #2</v>
      </c>
      <c r="C322" s="1"/>
    </row>
    <row r="323" spans="1:3" x14ac:dyDescent="0.25">
      <c r="A323" s="2" t="str">
        <f>([3]UKBuilding_List!A323)</f>
        <v>0662</v>
      </c>
      <c r="B323" s="3" t="str">
        <f>VLOOKUP(A323,[3]UKBuilding_List!$A$1:$D$376,3,FALSE)</f>
        <v>Maxwelton Ct. Apts #3</v>
      </c>
      <c r="C323" s="1"/>
    </row>
    <row r="324" spans="1:3" x14ac:dyDescent="0.25">
      <c r="A324" s="2" t="str">
        <f>([3]UKBuilding_List!A324)</f>
        <v>0663</v>
      </c>
      <c r="B324" s="3" t="str">
        <f>VLOOKUP(A324,[3]UKBuilding_List!$A$1:$D$376,3,FALSE)</f>
        <v>Maxwelton Ct. Apts #4</v>
      </c>
      <c r="C324" s="1"/>
    </row>
    <row r="325" spans="1:3" x14ac:dyDescent="0.25">
      <c r="A325" s="2" t="str">
        <f>([3]UKBuilding_List!A325)</f>
        <v>0664</v>
      </c>
      <c r="B325" s="3" t="str">
        <f>VLOOKUP(A325,[3]UKBuilding_List!$A$1:$D$376,3,FALSE)</f>
        <v>Maxwelton Ct. Apts #5</v>
      </c>
      <c r="C325" s="1"/>
    </row>
    <row r="326" spans="1:3" x14ac:dyDescent="0.25">
      <c r="A326" s="2" t="str">
        <f>([3]UKBuilding_List!A326)</f>
        <v>0665</v>
      </c>
      <c r="B326" s="3" t="str">
        <f>VLOOKUP(A326,[3]UKBuilding_List!$A$1:$D$376,3,FALSE)</f>
        <v>Maxwelton Ct. Apts #6</v>
      </c>
      <c r="C326" s="1"/>
    </row>
    <row r="327" spans="1:3" x14ac:dyDescent="0.25">
      <c r="A327" s="2" t="str">
        <f>([3]UKBuilding_List!A327)</f>
        <v>0666</v>
      </c>
      <c r="B327" s="3" t="str">
        <f>VLOOKUP(A327,[3]UKBuilding_List!$A$1:$D$376,3,FALSE)</f>
        <v>Maxwelton Ct. Apts #7</v>
      </c>
      <c r="C327" s="1"/>
    </row>
    <row r="328" spans="1:3" x14ac:dyDescent="0.25">
      <c r="A328" s="2" t="str">
        <f>([3]UKBuilding_List!A328)</f>
        <v>0667</v>
      </c>
      <c r="B328" s="3" t="str">
        <f>VLOOKUP(A328,[3]UKBuilding_List!$A$1:$D$376,3,FALSE)</f>
        <v>Maxwelton Ct. Apts #8</v>
      </c>
      <c r="C328" s="1"/>
    </row>
    <row r="329" spans="1:3" x14ac:dyDescent="0.25">
      <c r="A329" s="2" t="str">
        <f>([3]UKBuilding_List!A329)</f>
        <v>0668</v>
      </c>
      <c r="B329" s="3" t="str">
        <f>VLOOKUP(A329,[3]UKBuilding_List!$A$1:$D$376,3,FALSE)</f>
        <v>Maxwelton Ct. Apts #9</v>
      </c>
      <c r="C329" s="1"/>
    </row>
    <row r="330" spans="1:3" x14ac:dyDescent="0.25">
      <c r="A330" s="2" t="str">
        <f>([3]UKBuilding_List!A330)</f>
        <v>0669</v>
      </c>
      <c r="B330" s="3" t="str">
        <f>VLOOKUP(A330,[3]UKBuilding_List!$A$1:$D$376,3,FALSE)</f>
        <v>Maxwelton Ct. Apts #10</v>
      </c>
      <c r="C330" s="1"/>
    </row>
    <row r="331" spans="1:3" x14ac:dyDescent="0.25">
      <c r="A331" s="2" t="str">
        <f>([3]UKBuilding_List!A331)</f>
        <v>0670</v>
      </c>
      <c r="B331" s="3" t="str">
        <f>VLOOKUP(A331,[3]UKBuilding_List!$A$1:$D$376,3,FALSE)</f>
        <v>Maxwelton Ct. Apts #11</v>
      </c>
      <c r="C331" s="1"/>
    </row>
    <row r="332" spans="1:3" x14ac:dyDescent="0.25">
      <c r="A332" s="2" t="str">
        <f>([3]UKBuilding_List!A332)</f>
        <v>0671</v>
      </c>
      <c r="B332" s="3" t="str">
        <f>VLOOKUP(A332,[3]UKBuilding_List!$A$1:$D$376,3,FALSE)</f>
        <v>Maxwelton Ct. Apts #12</v>
      </c>
      <c r="C332" s="1"/>
    </row>
    <row r="333" spans="1:3" x14ac:dyDescent="0.25">
      <c r="A333" s="2" t="str">
        <f>([3]UKBuilding_List!A333)</f>
        <v>0672</v>
      </c>
      <c r="B333" s="3" t="str">
        <f>VLOOKUP(A333,[3]UKBuilding_List!$A$1:$D$376,3,FALSE)</f>
        <v>Maxwelton Ct. Apts #13</v>
      </c>
      <c r="C333" s="1"/>
    </row>
    <row r="334" spans="1:3" x14ac:dyDescent="0.25">
      <c r="A334" s="2" t="str">
        <f>([3]UKBuilding_List!A334)</f>
        <v>0673</v>
      </c>
      <c r="B334" s="3" t="str">
        <f>VLOOKUP(A334,[3]UKBuilding_List!$A$1:$D$376,3,FALSE)</f>
        <v>Maxwelton Ct. Apts #14</v>
      </c>
      <c r="C334" s="1"/>
    </row>
    <row r="335" spans="1:3" x14ac:dyDescent="0.25">
      <c r="A335" s="2" t="str">
        <f>([3]UKBuilding_List!A335)</f>
        <v>0674</v>
      </c>
      <c r="B335" s="3" t="str">
        <f>VLOOKUP(A335,[3]UKBuilding_List!$A$1:$D$376,3,FALSE)</f>
        <v>Maxwelton Ct. Apts #15</v>
      </c>
      <c r="C335" s="1"/>
    </row>
    <row r="336" spans="1:3" x14ac:dyDescent="0.25">
      <c r="A336" s="2" t="str">
        <f>([3]UKBuilding_List!A336)</f>
        <v>0675</v>
      </c>
      <c r="B336" s="3" t="str">
        <f>VLOOKUP(A336,[3]UKBuilding_List!$A$1:$D$376,3,FALSE)</f>
        <v>Maxwelton Ct. Apts #16</v>
      </c>
      <c r="C336" s="1"/>
    </row>
    <row r="337" spans="1:3" x14ac:dyDescent="0.25">
      <c r="A337" s="2" t="str">
        <f>([3]UKBuilding_List!A337)</f>
        <v>0676</v>
      </c>
      <c r="B337" s="3" t="str">
        <f>VLOOKUP(A337,[3]UKBuilding_List!$A$1:$D$376,3,FALSE)</f>
        <v>Bill Gatton Student Center</v>
      </c>
      <c r="C337" s="1"/>
    </row>
    <row r="338" spans="1:3" x14ac:dyDescent="0.25">
      <c r="A338" s="2" t="str">
        <f>([3]UKBuilding_List!A338)</f>
        <v>0677</v>
      </c>
      <c r="B338" s="3" t="str">
        <f>VLOOKUP(A338,[3]UKBuilding_List!$A$1:$D$376,3,FALSE)</f>
        <v>University Flats</v>
      </c>
      <c r="C338" s="1"/>
    </row>
    <row r="339" spans="1:3" x14ac:dyDescent="0.25">
      <c r="A339" s="2" t="str">
        <f>([3]UKBuilding_List!A339)</f>
        <v>0678</v>
      </c>
      <c r="B339" s="3" t="str">
        <f>VLOOKUP(A339,[3]UKBuilding_List!$A$1:$D$376,3,FALSE)</f>
        <v>Lewis Hall</v>
      </c>
      <c r="C339" s="1"/>
    </row>
    <row r="340" spans="1:3" x14ac:dyDescent="0.25">
      <c r="A340" s="2" t="str">
        <f>([3]UKBuilding_List!A340)</f>
        <v>0679</v>
      </c>
      <c r="B340" s="3" t="str">
        <f>VLOOKUP(A340,[3]UKBuilding_List!$A$1:$D$376,3,FALSE)</f>
        <v>Healthy Kentucky Research Building</v>
      </c>
      <c r="C340" s="1"/>
    </row>
    <row r="341" spans="1:3" x14ac:dyDescent="0.25">
      <c r="A341" s="2" t="str">
        <f>([3]UKBuilding_List!A341)</f>
        <v>0682</v>
      </c>
      <c r="B341" s="3" t="str">
        <f>VLOOKUP(A341,[3]UKBuilding_List!$A$1:$D$376,3,FALSE)</f>
        <v>Kentucky Proud Park</v>
      </c>
      <c r="C341" s="1"/>
    </row>
    <row r="342" spans="1:3" x14ac:dyDescent="0.25">
      <c r="A342" s="2" t="str">
        <f>([3]UKBuilding_List!A342)</f>
        <v>0690</v>
      </c>
      <c r="B342" s="3" t="str">
        <f>VLOOKUP(A342,[3]UKBuilding_List!$A$1:$D$376,3,FALSE)</f>
        <v>441 Rose Ln</v>
      </c>
      <c r="C342" s="1"/>
    </row>
    <row r="343" spans="1:3" x14ac:dyDescent="0.25">
      <c r="A343" s="2" t="str">
        <f>([3]UKBuilding_List!A343)</f>
        <v>0695</v>
      </c>
      <c r="B343" s="3" t="str">
        <f>VLOOKUP(A343,[3]UKBuilding_List!$A$1:$D$376,3,FALSE)</f>
        <v>Blue Lot Bus Shelter</v>
      </c>
      <c r="C343" s="1"/>
    </row>
    <row r="344" spans="1:3" x14ac:dyDescent="0.25">
      <c r="A344" s="2" t="str">
        <f>([3]UKBuilding_List!A344)</f>
        <v>0698</v>
      </c>
      <c r="B344" s="3" t="str">
        <f>VLOOKUP(A344,[3]UKBuilding_List!$A$1:$D$376,3,FALSE)</f>
        <v>University Inn #1</v>
      </c>
      <c r="C344" s="1"/>
    </row>
    <row r="345" spans="1:3" x14ac:dyDescent="0.25">
      <c r="A345" s="2" t="str">
        <f>([3]UKBuilding_List!A345)</f>
        <v>0699</v>
      </c>
      <c r="B345" s="3" t="str">
        <f>VLOOKUP(A345,[3]UKBuilding_List!$A$1:$D$376,3,FALSE)</f>
        <v>University Inn #2</v>
      </c>
      <c r="C345" s="1"/>
    </row>
    <row r="346" spans="1:3" x14ac:dyDescent="0.25">
      <c r="A346" s="2" t="str">
        <f>([3]UKBuilding_List!A346)</f>
        <v>0702</v>
      </c>
      <c r="B346" s="3" t="str">
        <f>VLOOKUP(A346,[3]UKBuilding_List!$A$1:$D$376,3,FALSE)</f>
        <v>Soccer Support Building</v>
      </c>
      <c r="C346" s="1"/>
    </row>
    <row r="347" spans="1:3" x14ac:dyDescent="0.25">
      <c r="A347" s="2" t="str">
        <f>([3]UKBuilding_List!A347)</f>
        <v>0703</v>
      </c>
      <c r="B347" s="3" t="str">
        <f>VLOOKUP(A347,[3]UKBuilding_List!$A$1:$D$376,3,FALSE)</f>
        <v>Senior Center</v>
      </c>
      <c r="C347" s="1"/>
    </row>
    <row r="348" spans="1:3" x14ac:dyDescent="0.25">
      <c r="A348" s="2" t="str">
        <f>([3]UKBuilding_List!A348)</f>
        <v>0708</v>
      </c>
      <c r="B348" s="3" t="str">
        <f>VLOOKUP(A348,[3]UKBuilding_List!$A$1:$D$376,3,FALSE)</f>
        <v>Kiln Enclosure Building</v>
      </c>
      <c r="C348" s="1"/>
    </row>
    <row r="349" spans="1:3" x14ac:dyDescent="0.25">
      <c r="A349" s="2" t="str">
        <f>([3]UKBuilding_List!A349)</f>
        <v>0711</v>
      </c>
      <c r="B349" s="3" t="str">
        <f>VLOOKUP(A349,[3]UKBuilding_List!$A$1:$D$376,3,FALSE)</f>
        <v>Orange Lot Bus Shelter</v>
      </c>
      <c r="C349" s="1"/>
    </row>
    <row r="350" spans="1:3" x14ac:dyDescent="0.25">
      <c r="A350" s="2" t="str">
        <f>([3]UKBuilding_List!A350)</f>
        <v>0712</v>
      </c>
      <c r="B350" s="3" t="str">
        <f>VLOOKUP(A350,[3]UKBuilding_List!$A$1:$D$376,3,FALSE)</f>
        <v>430 Transylvania Park</v>
      </c>
      <c r="C350" s="1"/>
    </row>
    <row r="351" spans="1:3" x14ac:dyDescent="0.25">
      <c r="A351" s="2" t="str">
        <f>([3]UKBuilding_List!A351)</f>
        <v>0713</v>
      </c>
      <c r="B351" s="3" t="str">
        <f>VLOOKUP(A351,[3]UKBuilding_List!$A$1:$D$376,3,FALSE)</f>
        <v>463 Rose Ln</v>
      </c>
      <c r="C351" s="1"/>
    </row>
    <row r="352" spans="1:3" x14ac:dyDescent="0.25">
      <c r="A352" s="2" t="str">
        <f>([3]UKBuilding_List!A352)</f>
        <v>0715</v>
      </c>
      <c r="B352" s="3" t="str">
        <f>VLOOKUP(A352,[3]UKBuilding_List!$A$1:$D$376,3,FALSE)</f>
        <v>600 S Broadway</v>
      </c>
      <c r="C352" s="1"/>
    </row>
    <row r="353" spans="1:3" x14ac:dyDescent="0.25">
      <c r="A353" s="2" t="str">
        <f>([3]UKBuilding_List!A353)</f>
        <v>0717</v>
      </c>
      <c r="B353" s="3" t="str">
        <f>VLOOKUP(A353,[3]UKBuilding_List!$A$1:$D$376,3,FALSE)</f>
        <v>156 Leader Ave</v>
      </c>
      <c r="C353" s="1"/>
    </row>
    <row r="354" spans="1:3" x14ac:dyDescent="0.25">
      <c r="A354" s="2" t="str">
        <f>([3]UKBuilding_List!A354)</f>
        <v>0718</v>
      </c>
      <c r="B354" s="3" t="str">
        <f>VLOOKUP(A354,[3]UKBuilding_List!$A$1:$D$376,3,FALSE)</f>
        <v>125 State St</v>
      </c>
      <c r="C354" s="1"/>
    </row>
    <row r="355" spans="1:3" x14ac:dyDescent="0.25">
      <c r="A355" s="2">
        <f>([3]UKBuilding_List!A355)</f>
        <v>1200</v>
      </c>
      <c r="B355" s="3" t="str">
        <f>VLOOKUP(A355,[3]UKBuilding_List!$A$1:$D$376,3,FALSE)</f>
        <v>Electric Substation #1</v>
      </c>
      <c r="C355" s="1"/>
    </row>
    <row r="356" spans="1:3" x14ac:dyDescent="0.25">
      <c r="A356" s="2">
        <f>([3]UKBuilding_List!A356)</f>
        <v>1201</v>
      </c>
      <c r="B356" s="3" t="str">
        <f>VLOOKUP(A356,[3]UKBuilding_List!$A$1:$D$376,3,FALSE)</f>
        <v>Electric Substation #3</v>
      </c>
      <c r="C356" s="1"/>
    </row>
    <row r="357" spans="1:3" x14ac:dyDescent="0.25">
      <c r="A357" s="2">
        <f>([3]UKBuilding_List!A357)</f>
        <v>2100</v>
      </c>
      <c r="B357" s="3" t="str">
        <f>VLOOKUP(A357,[3]UKBuilding_List!$A$1:$D$376,3,FALSE)</f>
        <v>Alpha Chi Omega Sorority</v>
      </c>
      <c r="C357" s="1"/>
    </row>
    <row r="358" spans="1:3" x14ac:dyDescent="0.25">
      <c r="A358" s="2">
        <f>([3]UKBuilding_List!A358)</f>
        <v>2101</v>
      </c>
      <c r="B358" s="3" t="str">
        <f>VLOOKUP(A358,[3]UKBuilding_List!$A$1:$D$376,3,FALSE)</f>
        <v>Beta Theta Pi Fraternity</v>
      </c>
      <c r="C358" s="1"/>
    </row>
    <row r="359" spans="1:3" x14ac:dyDescent="0.25">
      <c r="A359" s="2">
        <f>([3]UKBuilding_List!A359)</f>
        <v>2102</v>
      </c>
      <c r="B359" s="3" t="str">
        <f>VLOOKUP(A359,[3]UKBuilding_List!$A$1:$D$376,3,FALSE)</f>
        <v>New Kappa Alpha Theta Sorority</v>
      </c>
      <c r="C359" s="1"/>
    </row>
    <row r="360" spans="1:3" x14ac:dyDescent="0.25">
      <c r="A360" s="2">
        <f>([3]UKBuilding_List!A360)</f>
        <v>2103</v>
      </c>
      <c r="B360" s="3" t="str">
        <f>VLOOKUP(A360,[3]UKBuilding_List!$A$1:$D$376,3,FALSE)</f>
        <v>Phi Kappa Tau</v>
      </c>
      <c r="C360" s="1"/>
    </row>
    <row r="361" spans="1:3" x14ac:dyDescent="0.25">
      <c r="A361" s="2" t="str">
        <f>([3]UKBuilding_List!A361)</f>
        <v>8633</v>
      </c>
      <c r="B361" s="3" t="str">
        <f>VLOOKUP(A361,[3]UKBuilding_List!$A$1:$D$376,3,FALSE)</f>
        <v>UK HealthCare Good Samaritan Hospital</v>
      </c>
      <c r="C361" s="1"/>
    </row>
    <row r="362" spans="1:3" x14ac:dyDescent="0.25">
      <c r="A362" s="2" t="str">
        <f>([3]UKBuilding_List!A362)</f>
        <v>9127</v>
      </c>
      <c r="B362" s="3" t="str">
        <f>VLOOKUP(A362,[3]UKBuilding_List!$A$1:$D$376,3,FALSE)</f>
        <v>1101 S. Limestone</v>
      </c>
      <c r="C362" s="1"/>
    </row>
    <row r="363" spans="1:3" x14ac:dyDescent="0.25">
      <c r="A363" s="2" t="str">
        <f>([3]UKBuilding_List!A363)</f>
        <v>9772</v>
      </c>
      <c r="B363" s="3" t="str">
        <f>VLOOKUP(A363,[3]UKBuilding_List!$A$1:$D$376,3,FALSE)</f>
        <v>1221 S. Broadway</v>
      </c>
      <c r="C363" s="1"/>
    </row>
    <row r="364" spans="1:3" x14ac:dyDescent="0.25">
      <c r="A364" s="2">
        <f>([3]UKBuilding_List!A364)</f>
        <v>9813</v>
      </c>
      <c r="B364" s="3" t="str">
        <f>VLOOKUP(A364,[3]UKBuilding_List!$A$1:$D$376,3,FALSE)</f>
        <v>Child Development Center of the Bluegrass, Inc.</v>
      </c>
      <c r="C364" s="1"/>
    </row>
    <row r="365" spans="1:3" x14ac:dyDescent="0.25">
      <c r="A365" s="2" t="str">
        <f>([3]UKBuilding_List!A365)</f>
        <v>9853</v>
      </c>
      <c r="B365" s="3" t="str">
        <f>VLOOKUP(A365,[3]UKBuilding_List!$A$1:$D$376,3,FALSE)</f>
        <v>Shriners Hospitals for Children Medical Center - Lexington</v>
      </c>
      <c r="C365" s="1"/>
    </row>
    <row r="366" spans="1:3" x14ac:dyDescent="0.25">
      <c r="A366" s="2" t="str">
        <f>([3]UKBuilding_List!A366)</f>
        <v>9854</v>
      </c>
      <c r="B366" s="3" t="str">
        <f>VLOOKUP(A366,[3]UKBuilding_List!$A$1:$D$376,3,FALSE)</f>
        <v>Anthropology Research Building</v>
      </c>
      <c r="C366" s="1"/>
    </row>
    <row r="367" spans="1:3" x14ac:dyDescent="0.25">
      <c r="A367" s="2" t="str">
        <f>([3]UKBuilding_List!A367)</f>
        <v>9861</v>
      </c>
      <c r="B367" s="3" t="str">
        <f>VLOOKUP(A367,[3]UKBuilding_List!$A$1:$D$376,3,FALSE)</f>
        <v>845 Angliana Ave</v>
      </c>
      <c r="C367" s="1"/>
    </row>
    <row r="368" spans="1:3" x14ac:dyDescent="0.25">
      <c r="A368" s="2" t="str">
        <f>([3]UKBuilding_List!A368)</f>
        <v>9873</v>
      </c>
      <c r="B368" s="3" t="str">
        <f>VLOOKUP(A368,[3]UKBuilding_List!$A$1:$D$376,3,FALSE)</f>
        <v>UKHC Midwife Clinic</v>
      </c>
      <c r="C368" s="1"/>
    </row>
    <row r="369" spans="1:3" x14ac:dyDescent="0.25">
      <c r="A369" s="2" t="str">
        <f>([3]UKBuilding_List!A369)</f>
        <v>9875</v>
      </c>
      <c r="B369" s="3" t="str">
        <f>VLOOKUP(A369,[3]UKBuilding_List!$A$1:$D$376,3,FALSE)</f>
        <v>Vaughan Warehouse and Office</v>
      </c>
      <c r="C369" s="1"/>
    </row>
    <row r="370" spans="1:3" x14ac:dyDescent="0.25">
      <c r="A370" s="2" t="str">
        <f>([3]UKBuilding_List!A370)</f>
        <v>9876</v>
      </c>
      <c r="B370" s="3" t="str">
        <f>VLOOKUP(A370,[3]UKBuilding_List!$A$1:$D$376,3,FALSE)</f>
        <v>Vaughan Warehouse #1</v>
      </c>
      <c r="C370" s="1"/>
    </row>
    <row r="371" spans="1:3" x14ac:dyDescent="0.25">
      <c r="A371" s="2" t="str">
        <f>([3]UKBuilding_List!A371)</f>
        <v>9877</v>
      </c>
      <c r="B371" s="3" t="str">
        <f>VLOOKUP(A371,[3]UKBuilding_List!$A$1:$D$376,3,FALSE)</f>
        <v>Vaughan Warehouse #2</v>
      </c>
      <c r="C371" s="1"/>
    </row>
    <row r="372" spans="1:3" x14ac:dyDescent="0.25">
      <c r="A372" s="2" t="str">
        <f>([3]UKBuilding_List!A372)</f>
        <v>9878</v>
      </c>
      <c r="B372" s="3" t="str">
        <f>VLOOKUP(A372,[3]UKBuilding_List!$A$1:$D$376,3,FALSE)</f>
        <v>Vaughan Warehouse #7</v>
      </c>
      <c r="C372" s="1"/>
    </row>
    <row r="373" spans="1:3" x14ac:dyDescent="0.25">
      <c r="A373" s="2" t="str">
        <f>([3]UKBuilding_List!A373)</f>
        <v>9879</v>
      </c>
      <c r="B373" s="3" t="str">
        <f>VLOOKUP(A373,[3]UKBuilding_List!$A$1:$D$376,3,FALSE)</f>
        <v>Vaughan Warehouse #3</v>
      </c>
      <c r="C373" s="1"/>
    </row>
    <row r="374" spans="1:3" x14ac:dyDescent="0.25">
      <c r="A374" s="2" t="str">
        <f>([3]UKBuilding_List!A374)</f>
        <v>9881</v>
      </c>
      <c r="B374" s="3" t="str">
        <f>VLOOKUP(A374,[3]UKBuilding_List!$A$1:$D$376,3,FALSE)</f>
        <v>Vaughan Warehouse #4</v>
      </c>
      <c r="C374" s="1"/>
    </row>
    <row r="375" spans="1:3" x14ac:dyDescent="0.25">
      <c r="A375" s="2" t="str">
        <f>([3]UKBuilding_List!A375)</f>
        <v>9882</v>
      </c>
      <c r="B375" s="3" t="str">
        <f>VLOOKUP(A375,[3]UKBuilding_List!$A$1:$D$376,3,FALSE)</f>
        <v>Vaughan Warehouse #5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2019-08-20T19:43:28Z</dcterms:modified>
</cp:coreProperties>
</file>