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1" i="4" l="1"/>
  <c r="E1" i="4"/>
  <c r="J6" i="1" l="1"/>
  <c r="E2" i="4" l="1"/>
  <c r="M7" i="1" l="1"/>
  <c r="M8" i="1"/>
  <c r="M11" i="1"/>
  <c r="M12" i="1"/>
  <c r="M6" i="1"/>
  <c r="J7" i="1"/>
  <c r="J8" i="1"/>
  <c r="J11" i="1"/>
  <c r="J12" i="1"/>
  <c r="H15" i="1" l="1"/>
  <c r="G15" i="1"/>
  <c r="M15" i="1" l="1"/>
  <c r="K2" i="1" s="1"/>
  <c r="J1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<sst xmlns="http://schemas.openxmlformats.org/spreadsheetml/2006/main" count="130" uniqueCount="91">
  <si>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</si>
  <si>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</si>
  <si>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</si>
  <si>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</si>
  <si>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</si>
  <si>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</si>
  <si>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</si>
  <si>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</si>
  <si>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</si>
  <si>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</si>
  <si>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</si>
  <si>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</si>
  <si>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</si>
  <si>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</si>
  <si>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</si>
  <si>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</si>
  <si>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</si>
  <si>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</si>
  <si>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</si>
  <si>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</si>
  <si>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</si>
  <si>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</si>
  <si>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</si>
  <si>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</si>
  <si>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</si>
  <si>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</si>
  <si>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</si>
  <si>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</si>
  <si>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</si>
  <si>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</si>
  <si>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</si>
  <si>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</si>
  <si>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</si>
  <si>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</si>
  <si>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</si>
  <si>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</si>
  <si>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</si>
  <si>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</si>
  <si>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</si>
  <si>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</si>
  <si>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</si>
  <si>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</si>
  <si>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</si>
  <si>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</si>
  <si>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</si>
  <si>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</si>
  <si>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</si>
  <si>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</si>
  <si>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</si>
  <si>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</si>
  <si>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</si>
  <si>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</si>
  <si>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</si>
  <si>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</si>
  <si>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</si>
  <si>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</si>
  <si>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</si>
  <si>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</si>
  <si>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</si>
  <si>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</si>
  <si>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</si>
  <si>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</si>
  <si>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</si>
  <si>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</si>
  <si>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</si>
  <si>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</si>
  <si>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</si>
  <si>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</si>
  <si>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</si>
  <si>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</si>
  <si>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</si>
  <si>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</si>
  <si>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</si>
  <si>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</si>
  <si>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</si>
  <si>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0293</t>
  </si>
  <si>
    <t>NOTE: RECORD DRAWINGS HAD A ROOM NUMBERING CONFLICT.  HA303E was a duplicate number.  This is fixed in floor plan and KDU.</t>
  </si>
  <si>
    <t>HA303</t>
  </si>
  <si>
    <t>03</t>
  </si>
  <si>
    <t>HA303A</t>
  </si>
  <si>
    <t>HA303D</t>
  </si>
  <si>
    <t>HA303F</t>
  </si>
  <si>
    <t>LX-0293-03-HA303</t>
  </si>
  <si>
    <t>UK CHANDLER HOSPITAL - Room HA303</t>
  </si>
  <si>
    <t>existing rooms not shown in SAP export file</t>
  </si>
  <si>
    <t>LX-0293-03-HA303A</t>
  </si>
  <si>
    <t>UK CHANDLER HOSPITAL - Room HA303A</t>
  </si>
  <si>
    <t>LX-0293-03-HA303D</t>
  </si>
  <si>
    <t>UK CHANDLER HOSPITAL - Room HA303D</t>
  </si>
  <si>
    <t>LX-0293-03-HA303F</t>
  </si>
  <si>
    <t>UK CHANDLER HOSPITAL - Room HA303F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</si>
</sst>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quotePrefix="1" applyFont="1" applyProtection="1">
      <protection locked="0"/>
    </xf>
    <xf numFmtId="49" fontId="0" fillId="0" borderId="0" xfId="0" quotePrefix="1" applyNumberFormat="1" applyFo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93_201808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abSelected="1" zoomScale="90" zoomScaleNormal="90" workbookViewId="0">
      <selection activeCell="I31" sqref="I3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1" t="s">
        <v>7</v>
      </c>
      <c r="B1" s="75" t="s">
        <v>75</v>
      </c>
      <c r="C1" s="75"/>
      <c r="F1" s="63" t="s">
        <v>10</v>
      </c>
      <c r="G1" s="18">
        <v>43340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2" t="s">
        <v>8</v>
      </c>
      <c r="B2" s="76" t="str">
        <f>VLOOKUP(B1,BuildingList!A:B,2,FALSE)</f>
        <v>UK Hospital - Chandler Medical Center &amp; Hospital</v>
      </c>
      <c r="C2" s="76"/>
      <c r="F2" s="64" t="s">
        <v>12</v>
      </c>
      <c r="G2" s="22" t="s">
        <v>70</v>
      </c>
      <c r="J2" s="15">
        <f>G15-J15</f>
        <v>4</v>
      </c>
      <c r="K2" s="15">
        <f>H15-M15</f>
        <v>4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48" t="s">
        <v>76</v>
      </c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s="41" customFormat="1" ht="15.75" thickTop="1" x14ac:dyDescent="0.25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1" t="s">
        <v>77</v>
      </c>
      <c r="B7" s="77" t="s">
        <v>78</v>
      </c>
      <c r="C7" s="42" t="s">
        <v>22</v>
      </c>
      <c r="D7" s="41" t="s">
        <v>5</v>
      </c>
      <c r="E7" s="41">
        <v>401</v>
      </c>
      <c r="F7" s="41">
        <v>272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78" t="s">
        <v>78</v>
      </c>
      <c r="C8" s="42" t="s">
        <v>22</v>
      </c>
      <c r="D8" s="41" t="s">
        <v>5</v>
      </c>
      <c r="E8" s="50">
        <v>149</v>
      </c>
      <c r="F8" s="50">
        <v>121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80</v>
      </c>
      <c r="B9" s="48" t="s">
        <v>78</v>
      </c>
      <c r="C9" s="42" t="s">
        <v>49</v>
      </c>
      <c r="D9" s="41" t="s">
        <v>5</v>
      </c>
      <c r="E9" s="50">
        <v>109</v>
      </c>
      <c r="F9" s="50">
        <v>133</v>
      </c>
      <c r="G9" s="50" t="s">
        <v>3</v>
      </c>
      <c r="H9" s="41" t="s">
        <v>18</v>
      </c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 t="s">
        <v>81</v>
      </c>
      <c r="B10" s="48" t="s">
        <v>78</v>
      </c>
      <c r="C10" s="42" t="s">
        <v>24</v>
      </c>
      <c r="D10" s="41" t="s">
        <v>5</v>
      </c>
      <c r="E10" s="50">
        <v>0</v>
      </c>
      <c r="F10" s="50">
        <v>130</v>
      </c>
      <c r="G10" s="50" t="s">
        <v>3</v>
      </c>
      <c r="H10" s="41" t="s">
        <v>18</v>
      </c>
      <c r="I10" s="42"/>
      <c r="J10" s="59"/>
      <c r="K10" s="60"/>
      <c r="L10" s="48"/>
      <c r="M10" s="59"/>
      <c r="N10" s="60"/>
      <c r="O10" s="59"/>
    </row>
    <row r="11" spans="1:16" x14ac:dyDescent="0.25">
      <c r="A11" s="56"/>
      <c r="C11" s="11"/>
      <c r="E11" s="30"/>
      <c r="F11" s="30"/>
      <c r="G11" s="30"/>
      <c r="J11" s="10" t="str">
        <f>IF(G11="No Change","N/A",IF(G11="New Tag Required",Lookup!F:F,IF(G11="Remove Old Tag",Lookup!F:F,IF(G11="N/A","N/A",""))))</f>
        <v/>
      </c>
      <c r="K11" s="32"/>
      <c r="M11" s="10" t="str">
        <f>IF(H11="No Change","N/A",IF(H11="New Tag Required",Lookup!F:F,IF(H11="Remove Old Sign",Lookup!F:F,IF(H11="N/A","N/A",""))))</f>
        <v/>
      </c>
      <c r="N11" s="32"/>
    </row>
    <row r="12" spans="1:16" x14ac:dyDescent="0.25">
      <c r="A12" s="56"/>
      <c r="C12" s="11"/>
      <c r="E12" s="30"/>
      <c r="F12" s="30"/>
      <c r="G12" s="30"/>
      <c r="J12" s="10" t="str">
        <f>IF(G12="No Change","N/A",IF(G12="New Tag Required",Lookup!F:F,IF(G12="Remove Old Tag",Lookup!F:F,IF(G12="N/A","N/A",""))))</f>
        <v/>
      </c>
      <c r="K12" s="32"/>
      <c r="M12" s="10" t="str">
        <f>IF(H12="No Change","N/A",IF(H12="New Tag Required",Lookup!F:F,IF(H12="Remove Old Sign",Lookup!F:F,IF(H12="N/A","N/A",""))))</f>
        <v/>
      </c>
      <c r="N12" s="32"/>
    </row>
    <row r="13" spans="1:16" ht="15.75" thickBot="1" x14ac:dyDescent="0.3">
      <c r="A13" s="56"/>
      <c r="C13" s="11"/>
      <c r="E13" s="30"/>
      <c r="F13" s="30"/>
      <c r="G13" s="30"/>
      <c r="K13" s="32"/>
      <c r="N13" s="32"/>
    </row>
    <row r="14" spans="1:16" ht="45" x14ac:dyDescent="0.25">
      <c r="A14" s="56"/>
      <c r="C14" s="11"/>
      <c r="E14" s="30"/>
      <c r="F14" s="30"/>
      <c r="G14" s="69" t="s">
        <v>45</v>
      </c>
      <c r="H14" s="70" t="s">
        <v>46</v>
      </c>
      <c r="J14" s="71" t="s">
        <v>40</v>
      </c>
      <c r="K14" s="10"/>
      <c r="L14" s="10"/>
      <c r="M14" s="71" t="s">
        <v>41</v>
      </c>
    </row>
    <row r="15" spans="1:16" ht="15.75" thickBot="1" x14ac:dyDescent="0.3">
      <c r="A15" s="56"/>
      <c r="C15" s="11"/>
      <c r="E15" s="30"/>
      <c r="F15" s="30"/>
      <c r="G15" s="14">
        <f>COUNTIF(G6:G14,"New Tag Required")</f>
        <v>4</v>
      </c>
      <c r="H15" s="13">
        <f>COUNTIF(H6:H14,"New Sign Required")</f>
        <v>4</v>
      </c>
      <c r="J15" s="12">
        <f>COUNTIF(J6:J14,"Installed")</f>
        <v>0</v>
      </c>
      <c r="K15" s="10"/>
      <c r="L15" s="10"/>
      <c r="M15" s="12">
        <f>COUNTIF(M6:M14,"Installed")</f>
        <v>0</v>
      </c>
    </row>
    <row r="16" spans="1:16" x14ac:dyDescent="0.25">
      <c r="A16" s="56"/>
      <c r="C16" s="11"/>
      <c r="E16" s="30"/>
      <c r="F16" s="30"/>
      <c r="G16" s="30"/>
    </row>
    <row r="17" spans="1:7" x14ac:dyDescent="0.25">
      <c r="A17" s="56"/>
      <c r="C17" s="11"/>
      <c r="E17" s="30"/>
      <c r="F17" s="30"/>
      <c r="G17" s="30"/>
    </row>
    <row r="18" spans="1:7" x14ac:dyDescent="0.25">
      <c r="A18" s="56"/>
      <c r="C18" s="11"/>
      <c r="E18" s="30"/>
      <c r="F18" s="30"/>
      <c r="G18" s="30"/>
    </row>
    <row r="19" spans="1:7" x14ac:dyDescent="0.25">
      <c r="A19" s="56"/>
      <c r="C19" s="11"/>
      <c r="E19" s="30"/>
      <c r="F19" s="30"/>
      <c r="G19" s="30"/>
    </row>
    <row r="20" spans="1:7" x14ac:dyDescent="0.25">
      <c r="A20" s="56"/>
      <c r="C20" s="11"/>
      <c r="E20" s="30"/>
      <c r="F20" s="30"/>
      <c r="G20" s="30"/>
    </row>
    <row r="21" spans="1:7" x14ac:dyDescent="0.25">
      <c r="A21" s="56"/>
      <c r="C21" s="11"/>
      <c r="E21" s="30"/>
      <c r="F21" s="30"/>
      <c r="G21" s="30"/>
    </row>
    <row r="22" spans="1:7" x14ac:dyDescent="0.25">
      <c r="A22" s="56"/>
      <c r="C22" s="11"/>
      <c r="E22" s="30"/>
      <c r="F22" s="30"/>
      <c r="G22" s="30"/>
    </row>
    <row r="23" spans="1:7" x14ac:dyDescent="0.25">
      <c r="A23" s="57"/>
      <c r="C23" s="11"/>
      <c r="E23" s="30"/>
      <c r="F23" s="33"/>
      <c r="G23" s="30"/>
    </row>
    <row r="24" spans="1:7" x14ac:dyDescent="0.25">
      <c r="A24" s="57"/>
      <c r="C24" s="11"/>
      <c r="E24" s="30"/>
      <c r="F24" s="33"/>
      <c r="G24" s="30"/>
    </row>
    <row r="25" spans="1:7" x14ac:dyDescent="0.25">
      <c r="A25" s="57"/>
      <c r="C25" s="11"/>
      <c r="E25" s="30"/>
      <c r="F25" s="34"/>
      <c r="G25" s="30"/>
    </row>
    <row r="26" spans="1:7" x14ac:dyDescent="0.25">
      <c r="A26" s="56"/>
      <c r="C26" s="11"/>
      <c r="E26" s="30"/>
      <c r="F26" s="33"/>
      <c r="G26" s="30"/>
    </row>
    <row r="27" spans="1:7" x14ac:dyDescent="0.25">
      <c r="A27" s="56"/>
      <c r="C27" s="11"/>
      <c r="E27" s="30"/>
      <c r="F27" s="33"/>
      <c r="G27" s="30"/>
    </row>
    <row r="28" spans="1:7" x14ac:dyDescent="0.25">
      <c r="A28" s="58"/>
      <c r="C28" s="11"/>
      <c r="E28" s="30"/>
      <c r="F28" s="30"/>
      <c r="G28" s="30"/>
    </row>
    <row r="29" spans="1:7" x14ac:dyDescent="0.25">
      <c r="A29" s="58"/>
      <c r="C29" s="11"/>
      <c r="E29" s="30"/>
      <c r="F29" s="30"/>
      <c r="G29" s="30"/>
    </row>
    <row r="30" spans="1:7" x14ac:dyDescent="0.25">
      <c r="A30" s="58"/>
      <c r="C30" s="11"/>
      <c r="E30" s="30"/>
      <c r="F30" s="30"/>
      <c r="G30" s="30"/>
    </row>
    <row r="31" spans="1:7" x14ac:dyDescent="0.25">
      <c r="A31" s="58"/>
      <c r="C31" s="11"/>
      <c r="E31" s="30"/>
      <c r="F31" s="30"/>
      <c r="G31" s="30"/>
    </row>
    <row r="32" spans="1:7" x14ac:dyDescent="0.25">
      <c r="A32" s="58"/>
      <c r="C32" s="11"/>
      <c r="E32" s="30"/>
      <c r="F32" s="31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</row>
    <row r="37" spans="1:7" x14ac:dyDescent="0.25">
      <c r="C37" s="11"/>
    </row>
    <row r="38" spans="1:7" x14ac:dyDescent="0.25">
      <c r="C38" s="11"/>
    </row>
    <row r="39" spans="1:7" x14ac:dyDescent="0.25"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181" spans="3:3" x14ac:dyDescent="0.25">
      <c r="C18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0:G34 G11:G13">
    <cfRule type="containsText" dxfId="54" priority="155" operator="containsText" text="New Tag Required">
      <formula>NOT(ISERROR(SEARCH("New Tag Required",G11)))</formula>
    </cfRule>
  </conditionalFormatting>
  <conditionalFormatting sqref="D6 D11:D80">
    <cfRule type="containsText" dxfId="53" priority="154" operator="containsText" text="Yes">
      <formula>NOT(ISERROR(SEARCH("Yes",D6)))</formula>
    </cfRule>
  </conditionalFormatting>
  <conditionalFormatting sqref="H20:H80 H181:H402 H11:H13">
    <cfRule type="containsText" dxfId="52" priority="142" operator="containsText" text="New Sign Required">
      <formula>NOT(ISERROR(SEARCH("New Sign Required",H11)))</formula>
    </cfRule>
  </conditionalFormatting>
  <conditionalFormatting sqref="G20:G80 G11:H13">
    <cfRule type="containsText" dxfId="51" priority="141" operator="containsText" text="Action Required">
      <formula>NOT(ISERROR(SEARCH("Action Required",G11)))</formula>
    </cfRule>
  </conditionalFormatting>
  <conditionalFormatting sqref="H20:H80">
    <cfRule type="containsText" dxfId="50" priority="140" operator="containsText" text="Action Required">
      <formula>NOT(ISERROR(SEARCH("Action Required",H20)))</formula>
    </cfRule>
  </conditionalFormatting>
  <conditionalFormatting sqref="G6 G16:G19">
    <cfRule type="containsText" dxfId="49" priority="82" operator="containsText" text="New Tag Required">
      <formula>NOT(ISERROR(SEARCH("New Tag Required",G6)))</formula>
    </cfRule>
  </conditionalFormatting>
  <conditionalFormatting sqref="H6 H16:H19">
    <cfRule type="containsText" dxfId="48" priority="80" operator="containsText" text="New Sign Required">
      <formula>NOT(ISERROR(SEARCH("New Sign Required",H6)))</formula>
    </cfRule>
  </conditionalFormatting>
  <conditionalFormatting sqref="G6 G16:G19">
    <cfRule type="containsText" dxfId="47" priority="79" operator="containsText" text="Action Required">
      <formula>NOT(ISERROR(SEARCH("Action Required",G6)))</formula>
    </cfRule>
  </conditionalFormatting>
  <conditionalFormatting sqref="H6 H16:H19">
    <cfRule type="containsText" dxfId="46" priority="78" operator="containsText" text="Action Required">
      <formula>NOT(ISERROR(SEARCH("Action Required",H6)))</formula>
    </cfRule>
  </conditionalFormatting>
  <conditionalFormatting sqref="G6">
    <cfRule type="containsText" dxfId="45" priority="77" operator="containsText" text="New Tag Required">
      <formula>NOT(ISERROR(SEARCH("New Tag Required",G6)))</formula>
    </cfRule>
  </conditionalFormatting>
  <conditionalFormatting sqref="D6">
    <cfRule type="containsText" dxfId="44" priority="76" operator="containsText" text="Yes">
      <formula>NOT(ISERROR(SEARCH("Yes",D6)))</formula>
    </cfRule>
  </conditionalFormatting>
  <conditionalFormatting sqref="G6">
    <cfRule type="containsText" dxfId="43" priority="75" operator="containsText" text="Action Required">
      <formula>NOT(ISERROR(SEARCH("Action Required",G6)))</formula>
    </cfRule>
  </conditionalFormatting>
  <conditionalFormatting sqref="D81:D180">
    <cfRule type="containsText" dxfId="42" priority="74" operator="containsText" text="Yes">
      <formula>NOT(ISERROR(SEARCH("Yes",D81)))</formula>
    </cfRule>
  </conditionalFormatting>
  <conditionalFormatting sqref="H81:H180">
    <cfRule type="containsText" dxfId="41" priority="73" operator="containsText" text="New Sign Required">
      <formula>NOT(ISERROR(SEARCH("New Sign Required",H81)))</formula>
    </cfRule>
  </conditionalFormatting>
  <conditionalFormatting sqref="G81:G180">
    <cfRule type="containsText" dxfId="40" priority="72" operator="containsText" text="Action Required">
      <formula>NOT(ISERROR(SEARCH("Action Required",G81)))</formula>
    </cfRule>
  </conditionalFormatting>
  <conditionalFormatting sqref="H81:H180">
    <cfRule type="containsText" dxfId="39" priority="71" operator="containsText" text="Action Required">
      <formula>NOT(ISERROR(SEARCH("Action Required",H81)))</formula>
    </cfRule>
  </conditionalFormatting>
  <conditionalFormatting sqref="J2:N2">
    <cfRule type="cellIs" dxfId="38" priority="48" operator="notEqual">
      <formula>0</formula>
    </cfRule>
  </conditionalFormatting>
  <conditionalFormatting sqref="J6:J12">
    <cfRule type="cellIs" dxfId="37" priority="47" operator="equal">
      <formula>0</formula>
    </cfRule>
  </conditionalFormatting>
  <conditionalFormatting sqref="M6:M12">
    <cfRule type="cellIs" dxfId="36" priority="46" operator="equal">
      <formula>0</formula>
    </cfRule>
  </conditionalFormatting>
  <conditionalFormatting sqref="J6:J12 M6:M12">
    <cfRule type="cellIs" dxfId="35" priority="43" operator="equal">
      <formula>"In Progress"</formula>
    </cfRule>
    <cfRule type="cellIs" dxfId="34" priority="44" operator="equal">
      <formula>"Log Issues"</formula>
    </cfRule>
    <cfRule type="cellIs" dxfId="33" priority="45" operator="equal">
      <formula>"N/A"</formula>
    </cfRule>
  </conditionalFormatting>
  <conditionalFormatting sqref="K6:K10">
    <cfRule type="expression" dxfId="32" priority="42">
      <formula>$J6="Log Issues"</formula>
    </cfRule>
  </conditionalFormatting>
  <conditionalFormatting sqref="N6:N10">
    <cfRule type="expression" dxfId="31" priority="41">
      <formula>$M6="Log Issues"</formula>
    </cfRule>
  </conditionalFormatting>
  <conditionalFormatting sqref="G7">
    <cfRule type="containsText" dxfId="30" priority="15" operator="containsText" text="Action Required">
      <formula>NOT(ISERROR(SEARCH("Action Required",G7)))</formula>
    </cfRule>
  </conditionalFormatting>
  <conditionalFormatting sqref="H1:H6 H11:H1048576">
    <cfRule type="containsText" dxfId="29" priority="35" operator="containsText" text="Remove Old Sign">
      <formula>NOT(ISERROR(SEARCH("Remove Old Sign",H1)))</formula>
    </cfRule>
    <cfRule type="containsText" dxfId="28" priority="36" operator="containsText" text="Move Sign to New Location">
      <formula>NOT(ISERROR(SEARCH("Move Sign to New Location",H1)))</formula>
    </cfRule>
  </conditionalFormatting>
  <conditionalFormatting sqref="G2:G6 G11:G1048576">
    <cfRule type="containsText" dxfId="27" priority="34" operator="containsText" text="Remove Old Tag">
      <formula>NOT(ISERROR(SEARCH("Remove Old Tag",G2)))</formula>
    </cfRule>
  </conditionalFormatting>
  <conditionalFormatting sqref="G1">
    <cfRule type="containsText" dxfId="26" priority="23" operator="containsText" text="Remove Old Tag">
      <formula>NOT(ISERROR(SEARCH("Remove Old Tag",G1)))</formula>
    </cfRule>
  </conditionalFormatting>
  <conditionalFormatting sqref="D7">
    <cfRule type="containsText" dxfId="25" priority="18" operator="containsText" text="Yes">
      <formula>NOT(ISERROR(SEARCH("Yes",D7)))</formula>
    </cfRule>
  </conditionalFormatting>
  <conditionalFormatting sqref="G7">
    <cfRule type="containsText" dxfId="24" priority="17" operator="containsText" text="New Tag Required">
      <formula>NOT(ISERROR(SEARCH("New Tag Required",G7)))</formula>
    </cfRule>
  </conditionalFormatting>
  <conditionalFormatting sqref="H7">
    <cfRule type="containsText" dxfId="23" priority="16" operator="containsText" text="New Sign Required">
      <formula>NOT(ISERROR(SEARCH("New Sign Required",H7)))</formula>
    </cfRule>
  </conditionalFormatting>
  <conditionalFormatting sqref="H7">
    <cfRule type="containsText" dxfId="22" priority="14" operator="containsText" text="Action Required">
      <formula>NOT(ISERROR(SEARCH("Action Required",H7)))</formula>
    </cfRule>
  </conditionalFormatting>
  <conditionalFormatting sqref="G8:G10">
    <cfRule type="containsText" dxfId="21" priority="13" operator="containsText" text="New Tag Required">
      <formula>NOT(ISERROR(SEARCH("New Tag Required",G8)))</formula>
    </cfRule>
  </conditionalFormatting>
  <conditionalFormatting sqref="H8:H10">
    <cfRule type="containsText" dxfId="20" priority="12" operator="containsText" text="New Sign Required">
      <formula>NOT(ISERROR(SEARCH("New Sign Required",H8)))</formula>
    </cfRule>
  </conditionalFormatting>
  <conditionalFormatting sqref="G8:G10">
    <cfRule type="containsText" dxfId="19" priority="11" operator="containsText" text="Action Required">
      <formula>NOT(ISERROR(SEARCH("Action Required",G8)))</formula>
    </cfRule>
  </conditionalFormatting>
  <conditionalFormatting sqref="H8:H10">
    <cfRule type="containsText" dxfId="18" priority="10" operator="containsText" text="Action Required">
      <formula>NOT(ISERROR(SEARCH("Action Required",H8)))</formula>
    </cfRule>
  </conditionalFormatting>
  <conditionalFormatting sqref="H7:H10">
    <cfRule type="containsText" dxfId="17" priority="8" operator="containsText" text="Remove Old Sign">
      <formula>NOT(ISERROR(SEARCH("Remove Old Sign",H7)))</formula>
    </cfRule>
    <cfRule type="containsText" dxfId="16" priority="9" operator="containsText" text="Move Sign to New Location">
      <formula>NOT(ISERROR(SEARCH("Move Sign to New Location",H7)))</formula>
    </cfRule>
  </conditionalFormatting>
  <conditionalFormatting sqref="G7:G10">
    <cfRule type="containsText" dxfId="15" priority="7" operator="containsText" text="Remove Old Tag">
      <formula>NOT(ISERROR(SEARCH("Remove Old Tag",G7)))</formula>
    </cfRule>
  </conditionalFormatting>
  <conditionalFormatting sqref="D8">
    <cfRule type="containsText" dxfId="14" priority="6" operator="containsText" text="Yes">
      <formula>NOT(ISERROR(SEARCH("Yes",D8)))</formula>
    </cfRule>
  </conditionalFormatting>
  <conditionalFormatting sqref="D9">
    <cfRule type="containsText" dxfId="13" priority="5" operator="containsText" text="Yes">
      <formula>NOT(ISERROR(SEARCH("Yes",D9)))</formula>
    </cfRule>
  </conditionalFormatting>
  <conditionalFormatting sqref="D10">
    <cfRule type="containsText" dxfId="12" priority="4" operator="containsText" text="Yes">
      <formula>NOT(ISERROR(SEARCH("Yes",D10)))</formula>
    </cfRule>
  </conditionalFormatting>
  <dataValidations count="2">
    <dataValidation type="list" allowBlank="1" showInputMessage="1" showErrorMessage="1" sqref="H181:H385">
      <formula1>DoorSignage</formula1>
    </dataValidation>
    <dataValidation type="list" allowBlank="1" showInputMessage="1" showErrorMessage="1" sqref="D6:D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H16:H180 H13</xm:sqref>
        </x14:dataValidation>
        <x14:dataValidation type="list" allowBlank="1" showInputMessage="1" showErrorMessage="1">
          <x14:formula1>
            <xm:f>Lookup!$A$1:$A$4</xm:f>
          </x14:formula1>
          <xm:sqref>G16:G180 G13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G6:G12</xm:sqref>
        </x14:dataValidation>
        <x14:dataValidation type="list" allowBlank="1" showInputMessage="1" showErrorMessage="1">
          <x14:formula1>
            <xm:f>Lookup!$D$1:$D$10</xm:f>
          </x14:formula1>
          <xm:sqref>H6:H12</xm:sqref>
        </x14:dataValidation>
        <x14:dataValidation type="list" allowBlank="1" showInputMessage="1" showErrorMessage="1">
          <x14:formula1>
            <xm:f>Lookup!$F$1:$F$7</xm:f>
          </x14:formula1>
          <xm:sqref>J6:J12</xm:sqref>
        </x14:dataValidation>
        <x14:dataValidation type="list" allowBlank="1" showInputMessage="1" showErrorMessage="1">
          <x14:formula1>
            <xm:f>Lookup!$F$1:$F$8</xm:f>
          </x14:formula1>
          <xm:sqref>M6:M12</xm:sqref>
        </x14:dataValidation>
        <x14:dataValidation type="list" allowBlank="1" showInputMessage="1">
          <x14:formula1>
            <xm:f>Lookup!$E$1:$E$19</xm:f>
          </x14:formula1>
          <xm:sqref>C6:C180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9" sqref="E19"/>
    </sheetView>
  </sheetViews>
  <sheetFormatPr defaultColWidth="9.140625" defaultRowHeight="15" x14ac:dyDescent="0.25"/>
  <cols>
    <col min="1" max="1" width="22.42578125" style="48" bestFit="1" customWidth="1"/>
    <col min="2" max="2" width="45.7109375" style="48" bestFit="1" customWidth="1"/>
    <col min="3" max="3" width="24" style="41" customWidth="1"/>
    <col min="4" max="4" width="14.28515625" style="41" bestFit="1" customWidth="1"/>
    <col min="5" max="5" width="40.4257812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</f>
        <v>0293</v>
      </c>
      <c r="C1" s="39"/>
      <c r="D1" s="17" t="s">
        <v>10</v>
      </c>
      <c r="E1" s="40">
        <f>'KD Changes'!G1</f>
        <v>43340</v>
      </c>
    </row>
    <row r="2" spans="1:10" ht="15" customHeight="1" x14ac:dyDescent="0.25">
      <c r="A2" s="43" t="s">
        <v>8</v>
      </c>
      <c r="B2" s="44" t="str">
        <f>'KD Changes'!B2:C2</f>
        <v>UK Hospital - Chandler Medical Center &amp; Hospital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3"/>
      <c r="B6" s="72"/>
      <c r="G6" s="29"/>
      <c r="H6" s="29"/>
      <c r="I6" s="41"/>
      <c r="J6" s="41"/>
    </row>
    <row r="7" spans="1:10" ht="30" x14ac:dyDescent="0.25">
      <c r="A7" s="48" t="s">
        <v>82</v>
      </c>
      <c r="B7" s="42" t="s">
        <v>83</v>
      </c>
      <c r="C7" s="41" t="s">
        <v>63</v>
      </c>
      <c r="D7" s="41">
        <v>272</v>
      </c>
      <c r="E7" s="41" t="s">
        <v>84</v>
      </c>
      <c r="G7" s="29"/>
      <c r="H7" s="29"/>
      <c r="I7" s="41"/>
      <c r="J7" s="41"/>
    </row>
    <row r="8" spans="1:10" ht="15" customHeight="1" x14ac:dyDescent="0.25">
      <c r="A8" s="48" t="s">
        <v>85</v>
      </c>
      <c r="B8" s="42" t="s">
        <v>86</v>
      </c>
      <c r="C8" s="41" t="s">
        <v>63</v>
      </c>
      <c r="D8" s="50">
        <v>121</v>
      </c>
      <c r="E8" s="41" t="s">
        <v>84</v>
      </c>
      <c r="G8" s="29"/>
      <c r="H8" s="29"/>
      <c r="I8" s="41"/>
      <c r="J8" s="41"/>
    </row>
    <row r="9" spans="1:10" ht="30" x14ac:dyDescent="0.25">
      <c r="A9" s="48" t="s">
        <v>87</v>
      </c>
      <c r="B9" s="42" t="s">
        <v>88</v>
      </c>
      <c r="C9" s="41" t="s">
        <v>63</v>
      </c>
      <c r="D9" s="50">
        <v>133</v>
      </c>
      <c r="E9" s="41" t="s">
        <v>84</v>
      </c>
      <c r="G9" s="29"/>
      <c r="H9" s="29"/>
      <c r="I9" s="41"/>
      <c r="J9" s="41"/>
    </row>
    <row r="10" spans="1:10" ht="30" x14ac:dyDescent="0.25">
      <c r="A10" s="48" t="s">
        <v>89</v>
      </c>
      <c r="B10" s="42" t="s">
        <v>90</v>
      </c>
      <c r="C10" s="41" t="s">
        <v>63</v>
      </c>
      <c r="D10" s="50">
        <v>130</v>
      </c>
      <c r="F10" s="50"/>
      <c r="G10" s="29"/>
      <c r="H10" s="29"/>
    </row>
    <row r="11" spans="1:10" x14ac:dyDescent="0.25">
      <c r="A11" s="73"/>
      <c r="B11" s="72"/>
      <c r="F11" s="50"/>
      <c r="G11" s="29"/>
      <c r="H11" s="29"/>
    </row>
    <row r="12" spans="1:10" x14ac:dyDescent="0.25">
      <c r="A12" s="74"/>
      <c r="B12" s="41"/>
      <c r="F12" s="50"/>
      <c r="G12" s="29"/>
      <c r="H12" s="29"/>
    </row>
    <row r="13" spans="1:10" x14ac:dyDescent="0.25">
      <c r="A13" s="74"/>
      <c r="B13" s="41"/>
      <c r="F13" s="50"/>
      <c r="G13" s="29"/>
      <c r="H13" s="29"/>
    </row>
    <row r="14" spans="1:10" x14ac:dyDescent="0.25">
      <c r="A14" s="74"/>
      <c r="B14" s="41"/>
      <c r="F14" s="50"/>
      <c r="G14" s="29"/>
      <c r="H14" s="29"/>
    </row>
    <row r="15" spans="1:10" x14ac:dyDescent="0.25">
      <c r="A15" s="74"/>
      <c r="B15" s="41"/>
      <c r="F15" s="50"/>
      <c r="G15" s="29"/>
      <c r="H15" s="29"/>
    </row>
    <row r="16" spans="1:10" x14ac:dyDescent="0.25">
      <c r="A16" s="74"/>
      <c r="B16" s="41"/>
      <c r="F16" s="50"/>
      <c r="G16" s="29"/>
      <c r="H16" s="29"/>
    </row>
    <row r="17" spans="1:8" x14ac:dyDescent="0.25">
      <c r="A17" s="74"/>
      <c r="B17" s="41"/>
      <c r="F17" s="50"/>
      <c r="G17" s="29"/>
      <c r="H17" s="29"/>
    </row>
    <row r="18" spans="1:8" x14ac:dyDescent="0.25">
      <c r="A18" s="74"/>
      <c r="B18" s="41"/>
      <c r="F18" s="50"/>
      <c r="G18" s="29"/>
      <c r="H18" s="29"/>
    </row>
    <row r="19" spans="1:8" x14ac:dyDescent="0.25">
      <c r="A19" s="74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 C11:C30</xm:sqref>
        </x14:dataValidation>
        <x14:dataValidation type="list" allowBlank="1" showInputMessage="1" showErrorMessage="1">
          <x14:formula1>
            <xm:f>'T:\GEO\TEAM\CAD\Projects\Key_Drawings\Open_Projects\DRAFT_KD0293\[DRAFT_KDU_0293_20180828.xlsx]Lookup'!#REF!</xm:f>
          </x14:formula1>
          <xm:sqref>C7:C10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2018-09-13T13:35:39Z</dcterms:modified>
</cp:coreProperties>
</file>