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13" i="1" l="1"/>
  <c r="J13" i="1"/>
  <c r="J6" i="1" l="1"/>
  <c r="E2" i="4" l="1"/>
  <c r="E1" i="4"/>
  <c r="B1" i="4"/>
  <c r="B2" i="4" l="1"/>
  <c r="M12" i="1" l="1"/>
  <c r="M7" i="1"/>
  <c r="M8" i="1"/>
  <c r="M9" i="1"/>
  <c r="M14" i="1"/>
  <c r="M15" i="1"/>
  <c r="M16" i="1"/>
  <c r="M17" i="1"/>
  <c r="M18" i="1"/>
  <c r="M19" i="1"/>
  <c r="M20" i="1"/>
  <c r="M21" i="1"/>
  <c r="M6" i="1"/>
  <c r="J12" i="1"/>
  <c r="J7" i="1"/>
  <c r="J8" i="1"/>
  <c r="J9" i="1"/>
  <c r="J14" i="1"/>
  <c r="J15" i="1"/>
  <c r="J16" i="1"/>
  <c r="J17" i="1"/>
  <c r="J18" i="1"/>
  <c r="J19" i="1"/>
  <c r="J20" i="1"/>
  <c r="J21" i="1"/>
  <c r="H24" i="1" l="1"/>
  <c r="G24" i="1"/>
  <c r="M24" i="1" l="1"/>
  <c r="K2" i="1" s="1"/>
  <c r="J2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<sst xmlns="http://schemas.openxmlformats.org/spreadsheetml/2006/main" count="159" uniqueCount="89">
  <si>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</si>
  <si>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</si>
  <si>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</si>
  <si>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</si>
  <si>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</si>
  <si>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</si>
  <si>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</si>
  <si>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</si>
  <si>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</si>
  <si>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</si>
  <si>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</si>
  <si>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</si>
  <si>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</si>
  <si>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</si>
  <si>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</si>
  <si>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</si>
  <si>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</si>
  <si>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</si>
  <si>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</si>
  <si>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</si>
  <si>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</si>
  <si>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</si>
  <si>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</si>
  <si>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</si>
  <si>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</si>
  <si>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</si>
  <si>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</si>
  <si>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</si>
  <si>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</si>
  <si>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</si>
  <si>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</si>
  <si>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</si>
  <si>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</si>
  <si>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</si>
  <si>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</si>
  <si>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</si>
  <si>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</si>
  <si>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</si>
  <si>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</si>
  <si>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</si>
  <si>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</si>
  <si>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</si>
  <si>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</si>
  <si>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</si>
  <si>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</si>
  <si>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</si>
  <si>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</si>
  <si>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</si>
  <si>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</si>
  <si>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</si>
  <si>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</si>
  <si>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</si>
  <si>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</si>
  <si>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</si>
  <si>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</si>
  <si>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</si>
  <si>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</si>
  <si>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</si>
  <si>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</si>
  <si>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</si>
  <si>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</si>
  <si>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</si>
  <si>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</si>
  <si>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</si>
  <si>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</si>
  <si>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</si>
  <si>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</si>
  <si>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</si>
  <si>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</si>
  <si>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</si>
  <si>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</si>
  <si>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</si>
  <si>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</si>
  <si>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</si>
  <si>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</si>
  <si>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0293</t>
  </si>
  <si>
    <t>H448</t>
  </si>
  <si>
    <t>04</t>
  </si>
  <si>
    <t>H449E</t>
  </si>
  <si>
    <t>CDs state in note 4 -  REPAINT EXISTING HOLLOW METAL DOOR FRAME</t>
  </si>
  <si>
    <t>H449</t>
  </si>
  <si>
    <t>H449A</t>
  </si>
  <si>
    <t>H449B</t>
  </si>
  <si>
    <t>H449C</t>
  </si>
  <si>
    <t>H449D</t>
  </si>
  <si>
    <t>H451</t>
  </si>
  <si>
    <t>H451A</t>
  </si>
  <si>
    <t>H451B</t>
  </si>
  <si>
    <t>changes do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</si>
</sst>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25" fillId="0" borderId="0" xfId="0" applyFont="1" applyAlignment="1" applyProtection="1">
      <alignment wrapText="1"/>
      <protection locked="0"/>
    </xf>
    <xf numFmtId="49" fontId="0" fillId="0" borderId="0" xfId="0" quotePrefix="1" applyNumberFormat="1" applyFont="1" applyProtection="1"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0179</v>
          </cell>
          <cell r="B136">
            <v>179</v>
          </cell>
          <cell r="C136" t="str">
            <v>Temporary Bookstore</v>
          </cell>
          <cell r="D136" t="str">
            <v>Temporary Bookstore</v>
          </cell>
        </row>
        <row r="137">
          <cell r="A137" t="str">
            <v>0181</v>
          </cell>
          <cell r="B137">
            <v>181</v>
          </cell>
          <cell r="C137" t="str">
            <v>Woodland Glen III</v>
          </cell>
          <cell r="D137" t="str">
            <v>Woodland Glen III</v>
          </cell>
        </row>
        <row r="138">
          <cell r="A138" t="str">
            <v>0182</v>
          </cell>
          <cell r="B138">
            <v>182</v>
          </cell>
          <cell r="C138" t="str">
            <v>Isolation Barn Incinerator</v>
          </cell>
          <cell r="D138" t="str">
            <v>Isolation Barn Incinerator</v>
          </cell>
        </row>
        <row r="139">
          <cell r="A139" t="str">
            <v>0183</v>
          </cell>
          <cell r="B139">
            <v>183</v>
          </cell>
          <cell r="C139" t="str">
            <v>Isolation Barn</v>
          </cell>
          <cell r="D139" t="str">
            <v>Isolation Barn</v>
          </cell>
        </row>
        <row r="140">
          <cell r="A140" t="str">
            <v>0184</v>
          </cell>
          <cell r="B140">
            <v>184</v>
          </cell>
          <cell r="C140" t="str">
            <v>Agricultural Machine Research Lab</v>
          </cell>
          <cell r="D140" t="str">
            <v>Agricultural Machine Research Lab</v>
          </cell>
        </row>
        <row r="141">
          <cell r="A141" t="str">
            <v>0185</v>
          </cell>
          <cell r="B141">
            <v>185</v>
          </cell>
          <cell r="C141" t="str">
            <v>Garage by Motor Pool Residence</v>
          </cell>
          <cell r="D141" t="str">
            <v>Garage by Motor Pool Residence</v>
          </cell>
        </row>
        <row r="142">
          <cell r="A142" t="str">
            <v>0186</v>
          </cell>
          <cell r="B142">
            <v>186</v>
          </cell>
          <cell r="C142" t="str">
            <v>Woodland Glen IV</v>
          </cell>
          <cell r="D142" t="str">
            <v>Woodland Glen IV</v>
          </cell>
        </row>
        <row r="143">
          <cell r="A143" t="str">
            <v>0188</v>
          </cell>
          <cell r="B143">
            <v>188</v>
          </cell>
          <cell r="C143" t="str">
            <v>Woodland Glen V</v>
          </cell>
          <cell r="D143" t="str">
            <v>Woodland Glen V</v>
          </cell>
        </row>
        <row r="144">
          <cell r="A144" t="str">
            <v>0189</v>
          </cell>
          <cell r="B144">
            <v>189</v>
          </cell>
          <cell r="C144" t="str">
            <v>Shawneetown Bldg A</v>
          </cell>
          <cell r="D144" t="str">
            <v>Shawneetown Bldg A</v>
          </cell>
        </row>
        <row r="145">
          <cell r="A145" t="str">
            <v>0190</v>
          </cell>
          <cell r="B145">
            <v>190</v>
          </cell>
          <cell r="C145" t="str">
            <v>Shawneetown Bldg B</v>
          </cell>
          <cell r="D145" t="str">
            <v>Shawneetown Bldg B</v>
          </cell>
        </row>
        <row r="146">
          <cell r="A146" t="str">
            <v>0191</v>
          </cell>
          <cell r="B146">
            <v>191</v>
          </cell>
          <cell r="C146" t="str">
            <v>Shawneetown Bldg D</v>
          </cell>
          <cell r="D146" t="str">
            <v>Shawneetown Bldg D</v>
          </cell>
        </row>
        <row r="147">
          <cell r="A147" t="str">
            <v>0192</v>
          </cell>
          <cell r="B147">
            <v>192</v>
          </cell>
          <cell r="C147" t="str">
            <v>Shawneetown Bldg F</v>
          </cell>
          <cell r="D147" t="str">
            <v>Shawneetown Bldg F</v>
          </cell>
        </row>
        <row r="148">
          <cell r="A148" t="str">
            <v>0193</v>
          </cell>
          <cell r="B148">
            <v>193</v>
          </cell>
          <cell r="C148" t="str">
            <v>Shawneetown Bldg E</v>
          </cell>
          <cell r="D148" t="str">
            <v>Shawneetown Bldg E</v>
          </cell>
        </row>
        <row r="149">
          <cell r="A149" t="str">
            <v>0194</v>
          </cell>
          <cell r="B149">
            <v>194</v>
          </cell>
          <cell r="C149" t="str">
            <v>Shawneetown Bldg C</v>
          </cell>
          <cell r="D149" t="str">
            <v>Shawneetown Bldg C</v>
          </cell>
        </row>
        <row r="150">
          <cell r="A150" t="str">
            <v>0196</v>
          </cell>
          <cell r="B150">
            <v>196</v>
          </cell>
          <cell r="C150" t="str">
            <v>Band Viewing Tower</v>
          </cell>
          <cell r="D150" t="str">
            <v>Band Viewing Tower</v>
          </cell>
        </row>
        <row r="151">
          <cell r="A151" t="str">
            <v>0197</v>
          </cell>
          <cell r="B151">
            <v>197</v>
          </cell>
          <cell r="C151" t="str">
            <v>Parking Garage No 1</v>
          </cell>
          <cell r="D151" t="str">
            <v>Parking Garage No 1</v>
          </cell>
        </row>
        <row r="152">
          <cell r="A152" t="str">
            <v>0198</v>
          </cell>
          <cell r="B152">
            <v>198</v>
          </cell>
          <cell r="C152" t="str">
            <v>Parking Garage No 2</v>
          </cell>
          <cell r="D152" t="str">
            <v>Parking Garage No 2</v>
          </cell>
        </row>
        <row r="153">
          <cell r="A153" t="str">
            <v>0199</v>
          </cell>
          <cell r="B153">
            <v>199</v>
          </cell>
          <cell r="C153" t="str">
            <v>Parking Garage No 3</v>
          </cell>
          <cell r="D153" t="str">
            <v>Parking Garage No 3</v>
          </cell>
        </row>
        <row r="154">
          <cell r="A154" t="str">
            <v>0200</v>
          </cell>
          <cell r="B154">
            <v>200</v>
          </cell>
          <cell r="C154" t="str">
            <v>Wethington Allied Health Building</v>
          </cell>
          <cell r="D154" t="str">
            <v>Wethington Allied Health Building</v>
          </cell>
        </row>
        <row r="155">
          <cell r="A155" t="str">
            <v>0202</v>
          </cell>
          <cell r="B155">
            <v>202</v>
          </cell>
          <cell r="C155" t="str">
            <v>Parking Garage No 5</v>
          </cell>
          <cell r="D155" t="str">
            <v>Parking Garage No 5</v>
          </cell>
        </row>
        <row r="156">
          <cell r="A156" t="str">
            <v>0204</v>
          </cell>
          <cell r="B156">
            <v>204</v>
          </cell>
          <cell r="C156" t="str">
            <v>Cooling Plant #2</v>
          </cell>
          <cell r="D156" t="str">
            <v>Cooling Plant #2</v>
          </cell>
        </row>
        <row r="157">
          <cell r="A157" t="str">
            <v>0205</v>
          </cell>
          <cell r="B157">
            <v>205</v>
          </cell>
          <cell r="C157" t="str">
            <v>Phi Mu</v>
          </cell>
          <cell r="D157" t="str">
            <v>Phi Mu</v>
          </cell>
        </row>
        <row r="158">
          <cell r="A158" t="str">
            <v>0207</v>
          </cell>
          <cell r="B158">
            <v>207</v>
          </cell>
          <cell r="C158" t="str">
            <v>Arts Metal Building</v>
          </cell>
          <cell r="D158" t="str">
            <v>Arts Metal Building</v>
          </cell>
        </row>
        <row r="159">
          <cell r="A159" t="str">
            <v>0210</v>
          </cell>
          <cell r="B159">
            <v>210</v>
          </cell>
          <cell r="C159" t="str">
            <v>Reynolds Warehouse #4</v>
          </cell>
          <cell r="D159" t="str">
            <v>Reynolds Warehouse #4</v>
          </cell>
        </row>
        <row r="160">
          <cell r="A160" t="str">
            <v>0211</v>
          </cell>
          <cell r="B160">
            <v>211</v>
          </cell>
          <cell r="C160" t="str">
            <v>Maxwell Place Garage</v>
          </cell>
          <cell r="D160" t="str">
            <v>Maxwell Place Garage</v>
          </cell>
        </row>
        <row r="161">
          <cell r="A161" t="str">
            <v>0212</v>
          </cell>
          <cell r="B161">
            <v>212</v>
          </cell>
          <cell r="C161" t="str">
            <v>Lancaster Aquatics</v>
          </cell>
          <cell r="D161" t="str">
            <v>Lancaster Aquatics</v>
          </cell>
        </row>
        <row r="162">
          <cell r="A162" t="str">
            <v>0213</v>
          </cell>
          <cell r="B162">
            <v>213</v>
          </cell>
          <cell r="C162" t="str">
            <v>Boone Tennis Center</v>
          </cell>
          <cell r="D162" t="str">
            <v>Boone Tennis Center</v>
          </cell>
        </row>
        <row r="163">
          <cell r="A163" t="str">
            <v>0214</v>
          </cell>
          <cell r="B163">
            <v>214</v>
          </cell>
          <cell r="C163" t="str">
            <v>Flammable Storage Building</v>
          </cell>
          <cell r="D163" t="str">
            <v>Flammable Storage Building</v>
          </cell>
        </row>
        <row r="164">
          <cell r="A164" t="str">
            <v>0215</v>
          </cell>
          <cell r="B164">
            <v>215</v>
          </cell>
          <cell r="C164" t="str">
            <v>W. P. Garrigus Building</v>
          </cell>
          <cell r="D164" t="str">
            <v>W. P. Garrigus Building</v>
          </cell>
        </row>
        <row r="165">
          <cell r="A165" t="str">
            <v>0216</v>
          </cell>
          <cell r="B165">
            <v>216</v>
          </cell>
          <cell r="C165" t="str">
            <v>Multi-Disciplinary Research Lab #3</v>
          </cell>
          <cell r="D165" t="str">
            <v>Multi-Disciplinary Research Lab #3</v>
          </cell>
        </row>
        <row r="166">
          <cell r="A166" t="str">
            <v>0217</v>
          </cell>
          <cell r="B166">
            <v>217</v>
          </cell>
          <cell r="C166" t="str">
            <v>Electric Substation #2</v>
          </cell>
          <cell r="D166" t="str">
            <v>Electric Substation #2</v>
          </cell>
        </row>
        <row r="167">
          <cell r="A167" t="str">
            <v>0219</v>
          </cell>
          <cell r="B167">
            <v>219</v>
          </cell>
          <cell r="C167" t="str">
            <v>Seaton Center</v>
          </cell>
          <cell r="D167" t="str">
            <v>Seaton Center</v>
          </cell>
        </row>
        <row r="168">
          <cell r="A168" t="str">
            <v>0220</v>
          </cell>
          <cell r="B168">
            <v>220</v>
          </cell>
          <cell r="C168" t="str">
            <v>Bernard Johnson Student Rec Ctr</v>
          </cell>
          <cell r="D168" t="str">
            <v>Bernard Johnson Student Rec Ctr</v>
          </cell>
        </row>
        <row r="169">
          <cell r="A169" t="str">
            <v>0222</v>
          </cell>
          <cell r="B169">
            <v>222</v>
          </cell>
          <cell r="C169" t="str">
            <v>Kroger Field</v>
          </cell>
          <cell r="D169" t="str">
            <v>Kroger Field</v>
          </cell>
        </row>
        <row r="170">
          <cell r="A170" t="str">
            <v>0223</v>
          </cell>
          <cell r="B170">
            <v>223</v>
          </cell>
          <cell r="C170" t="str">
            <v>Warren Wright Medical Plaza</v>
          </cell>
          <cell r="D170" t="str">
            <v>Warren Wright Medical Plaza</v>
          </cell>
        </row>
        <row r="171">
          <cell r="A171" t="str">
            <v>0224</v>
          </cell>
          <cell r="B171">
            <v>224</v>
          </cell>
          <cell r="C171" t="str">
            <v>Lucille Caudill Little Fine Arts Library</v>
          </cell>
          <cell r="D171" t="str">
            <v>Lucille Caudill Little Fine Arts Library</v>
          </cell>
        </row>
        <row r="172">
          <cell r="A172" t="str">
            <v>0225</v>
          </cell>
          <cell r="B172">
            <v>225</v>
          </cell>
          <cell r="C172" t="str">
            <v>T H Morgan Biological Sciences</v>
          </cell>
          <cell r="D172" t="str">
            <v>T H Morgan Biological Sciences</v>
          </cell>
        </row>
        <row r="173">
          <cell r="A173" t="str">
            <v>0227</v>
          </cell>
          <cell r="B173">
            <v>227</v>
          </cell>
          <cell r="C173" t="str">
            <v>Recreation Equipment Storage Building</v>
          </cell>
          <cell r="D173" t="str">
            <v>Recreation Equipment Storage Building</v>
          </cell>
        </row>
        <row r="174">
          <cell r="A174" t="str">
            <v>0229</v>
          </cell>
          <cell r="B174">
            <v>229</v>
          </cell>
          <cell r="C174" t="str">
            <v>Agricultural Distribution Center</v>
          </cell>
          <cell r="D174" t="str">
            <v>Agricultural Distribution Center</v>
          </cell>
        </row>
        <row r="175">
          <cell r="A175" t="str">
            <v>0230</v>
          </cell>
          <cell r="B175">
            <v>230</v>
          </cell>
          <cell r="C175" t="str">
            <v>Sanders-Brown Center on Aging</v>
          </cell>
          <cell r="D175" t="str">
            <v>Sanders-Brown Center on Aging</v>
          </cell>
        </row>
        <row r="176">
          <cell r="A176" t="str">
            <v>0232</v>
          </cell>
          <cell r="B176">
            <v>232</v>
          </cell>
          <cell r="C176" t="str">
            <v>College of Nursing</v>
          </cell>
          <cell r="D176" t="str">
            <v>College of Nursing</v>
          </cell>
        </row>
        <row r="177">
          <cell r="A177" t="str">
            <v>0235</v>
          </cell>
          <cell r="B177">
            <v>235</v>
          </cell>
          <cell r="C177" t="str">
            <v>John W Oswald Building</v>
          </cell>
          <cell r="D177" t="str">
            <v>John W Oswald Building</v>
          </cell>
        </row>
        <row r="178">
          <cell r="A178" t="str">
            <v>0236</v>
          </cell>
          <cell r="B178">
            <v>236</v>
          </cell>
          <cell r="C178" t="str">
            <v>Kentucky Tobacco Research and Development Center</v>
          </cell>
          <cell r="D178" t="str">
            <v>Kentucky Tobacco Research and Dev Center</v>
          </cell>
        </row>
        <row r="179">
          <cell r="A179" t="str">
            <v>0241</v>
          </cell>
          <cell r="B179">
            <v>241</v>
          </cell>
          <cell r="C179" t="str">
            <v>Singletary Center for the Arts</v>
          </cell>
          <cell r="D179" t="str">
            <v>Singletary Center for the Arts</v>
          </cell>
        </row>
        <row r="180">
          <cell r="A180" t="str">
            <v>0243</v>
          </cell>
          <cell r="B180">
            <v>243</v>
          </cell>
          <cell r="C180" t="str">
            <v>Greg Page Apartments 1</v>
          </cell>
          <cell r="D180" t="str">
            <v>Greg Page Apartments 1</v>
          </cell>
        </row>
        <row r="181">
          <cell r="A181" t="str">
            <v>0244</v>
          </cell>
          <cell r="B181">
            <v>244</v>
          </cell>
          <cell r="C181" t="str">
            <v>Greg Page Apartments 2</v>
          </cell>
          <cell r="D181" t="str">
            <v>Greg Page Apartments 2</v>
          </cell>
        </row>
        <row r="182">
          <cell r="A182" t="str">
            <v>0245</v>
          </cell>
          <cell r="B182">
            <v>245</v>
          </cell>
          <cell r="C182" t="str">
            <v>Greg Page Apartments 3</v>
          </cell>
          <cell r="D182" t="str">
            <v>Greg Page Apartments 3</v>
          </cell>
        </row>
        <row r="183">
          <cell r="A183" t="str">
            <v>0246</v>
          </cell>
          <cell r="B183">
            <v>246</v>
          </cell>
          <cell r="C183" t="str">
            <v>Greg Page Apartments 4</v>
          </cell>
          <cell r="D183" t="str">
            <v>Greg Page Apartments 4</v>
          </cell>
        </row>
        <row r="184">
          <cell r="A184" t="str">
            <v>0247</v>
          </cell>
          <cell r="B184">
            <v>247</v>
          </cell>
          <cell r="C184" t="str">
            <v>Greg Page Apartments 5</v>
          </cell>
          <cell r="D184" t="str">
            <v>Greg Page Apartments 5</v>
          </cell>
        </row>
        <row r="185">
          <cell r="A185" t="str">
            <v>0248</v>
          </cell>
          <cell r="B185">
            <v>248</v>
          </cell>
          <cell r="C185" t="str">
            <v>Greg Page Apartments 6</v>
          </cell>
          <cell r="D185" t="str">
            <v>Greg Page Apartments 6</v>
          </cell>
        </row>
        <row r="186">
          <cell r="A186" t="str">
            <v>0249</v>
          </cell>
          <cell r="B186">
            <v>249</v>
          </cell>
          <cell r="C186" t="str">
            <v>Greg Page Apartments 7</v>
          </cell>
          <cell r="D186" t="str">
            <v>Greg Page Apartments 7</v>
          </cell>
        </row>
        <row r="187">
          <cell r="A187" t="str">
            <v>0250</v>
          </cell>
          <cell r="B187">
            <v>250</v>
          </cell>
          <cell r="C187" t="str">
            <v>Greg Page Apartments 8</v>
          </cell>
          <cell r="D187" t="str">
            <v>Greg Page Apartments 8</v>
          </cell>
        </row>
        <row r="188">
          <cell r="A188" t="str">
            <v>0252</v>
          </cell>
          <cell r="B188">
            <v>252</v>
          </cell>
          <cell r="C188" t="str">
            <v>Greg Page Apartments 10</v>
          </cell>
          <cell r="D188" t="str">
            <v>Greg Page Apartments 10</v>
          </cell>
        </row>
        <row r="189">
          <cell r="A189" t="str">
            <v>0253</v>
          </cell>
          <cell r="B189">
            <v>253</v>
          </cell>
          <cell r="C189" t="str">
            <v>Greg Page Apartments 11</v>
          </cell>
          <cell r="D189" t="str">
            <v>Greg Page Apartments 11</v>
          </cell>
        </row>
        <row r="190">
          <cell r="A190" t="str">
            <v>0254</v>
          </cell>
          <cell r="B190">
            <v>254</v>
          </cell>
          <cell r="C190" t="str">
            <v>Greg Page Apartments 12</v>
          </cell>
          <cell r="D190" t="str">
            <v>Greg Page Apartments 12</v>
          </cell>
        </row>
        <row r="191">
          <cell r="A191" t="str">
            <v>0255</v>
          </cell>
          <cell r="B191">
            <v>255</v>
          </cell>
          <cell r="C191" t="str">
            <v>Greg Page Apartments 13</v>
          </cell>
          <cell r="D191" t="str">
            <v>Greg Page Apartments 13</v>
          </cell>
        </row>
        <row r="192">
          <cell r="A192" t="str">
            <v>0256</v>
          </cell>
          <cell r="B192">
            <v>256</v>
          </cell>
          <cell r="C192" t="str">
            <v>Greg Page Apartments 14</v>
          </cell>
          <cell r="D192" t="str">
            <v>Greg Page Apartments 14</v>
          </cell>
        </row>
        <row r="193">
          <cell r="A193" t="str">
            <v>0257</v>
          </cell>
          <cell r="B193">
            <v>257</v>
          </cell>
          <cell r="C193" t="str">
            <v>Greg Page Apartments 15</v>
          </cell>
          <cell r="D193" t="str">
            <v>Greg Page Apartments 15</v>
          </cell>
        </row>
        <row r="194">
          <cell r="A194" t="str">
            <v>0258</v>
          </cell>
          <cell r="B194">
            <v>258</v>
          </cell>
          <cell r="C194" t="str">
            <v>Greg Page Apartments 16</v>
          </cell>
          <cell r="D194" t="str">
            <v>Greg Page Apartments 16</v>
          </cell>
        </row>
        <row r="195">
          <cell r="A195" t="str">
            <v>0259</v>
          </cell>
          <cell r="B195">
            <v>259</v>
          </cell>
          <cell r="C195" t="str">
            <v>Greg Page Apartments 17</v>
          </cell>
          <cell r="D195" t="str">
            <v>Greg Page Apartments 17</v>
          </cell>
        </row>
        <row r="196">
          <cell r="A196" t="str">
            <v>0260</v>
          </cell>
          <cell r="B196">
            <v>260</v>
          </cell>
          <cell r="C196" t="str">
            <v>Greg Page Apartments 18</v>
          </cell>
          <cell r="D196" t="str">
            <v>Greg Page Apartments 18</v>
          </cell>
        </row>
        <row r="197">
          <cell r="A197" t="str">
            <v>0261</v>
          </cell>
          <cell r="B197">
            <v>261</v>
          </cell>
          <cell r="C197" t="str">
            <v>Greg Page Apartments 19</v>
          </cell>
          <cell r="D197" t="str">
            <v>Greg Page Apartments 19</v>
          </cell>
        </row>
        <row r="198">
          <cell r="A198" t="str">
            <v>0262</v>
          </cell>
          <cell r="B198">
            <v>262</v>
          </cell>
          <cell r="C198" t="str">
            <v>Greg Page Apartments 20</v>
          </cell>
          <cell r="D198" t="str">
            <v>Greg Page Apartments 20</v>
          </cell>
        </row>
        <row r="199">
          <cell r="A199" t="str">
            <v>0263</v>
          </cell>
          <cell r="B199">
            <v>263</v>
          </cell>
          <cell r="C199" t="str">
            <v>Greg Page Apartments 21</v>
          </cell>
          <cell r="D199" t="str">
            <v>Greg Page Apartments 21</v>
          </cell>
        </row>
        <row r="200">
          <cell r="A200" t="str">
            <v>0264</v>
          </cell>
          <cell r="B200">
            <v>264</v>
          </cell>
          <cell r="C200" t="str">
            <v>Greg Page Apartments 22</v>
          </cell>
          <cell r="D200" t="str">
            <v>Greg Page Apartments 22</v>
          </cell>
        </row>
        <row r="201">
          <cell r="A201" t="str">
            <v>0265</v>
          </cell>
          <cell r="B201">
            <v>265</v>
          </cell>
          <cell r="C201" t="str">
            <v>Greg Page Apartments 23</v>
          </cell>
          <cell r="D201" t="str">
            <v>Greg Page Apartments 23</v>
          </cell>
        </row>
        <row r="202">
          <cell r="A202" t="str">
            <v>0266</v>
          </cell>
          <cell r="B202">
            <v>266</v>
          </cell>
          <cell r="C202" t="str">
            <v>Greg Page Apartments 24</v>
          </cell>
          <cell r="D202" t="str">
            <v>Greg Page Apartments 24</v>
          </cell>
        </row>
        <row r="203">
          <cell r="A203" t="str">
            <v>0267</v>
          </cell>
          <cell r="B203">
            <v>267</v>
          </cell>
          <cell r="C203" t="str">
            <v>Greg Page Apartments 25</v>
          </cell>
          <cell r="D203" t="str">
            <v>Greg Page Apartments 25</v>
          </cell>
        </row>
        <row r="204">
          <cell r="A204" t="str">
            <v>0268</v>
          </cell>
          <cell r="B204">
            <v>268</v>
          </cell>
          <cell r="C204" t="str">
            <v>Greg Page Food Storage Laundry</v>
          </cell>
          <cell r="D204" t="str">
            <v>Greg Page Food Storage Laundry</v>
          </cell>
        </row>
        <row r="205">
          <cell r="A205" t="str">
            <v>0269</v>
          </cell>
          <cell r="B205">
            <v>269</v>
          </cell>
          <cell r="C205" t="str">
            <v>Communications Building</v>
          </cell>
          <cell r="D205" t="str">
            <v>Communications Building</v>
          </cell>
        </row>
        <row r="206">
          <cell r="A206" t="str">
            <v>0274</v>
          </cell>
          <cell r="B206">
            <v>274</v>
          </cell>
          <cell r="C206" t="str">
            <v>Moloney Building</v>
          </cell>
          <cell r="D206" t="str">
            <v>Moloney Building</v>
          </cell>
        </row>
        <row r="207">
          <cell r="A207" t="str">
            <v>0275</v>
          </cell>
          <cell r="B207">
            <v>275</v>
          </cell>
          <cell r="C207" t="str">
            <v>Bruce Poundstone Regulatory Services Building</v>
          </cell>
          <cell r="D207" t="str">
            <v>Bruce Poundstone Regulatory Services Building</v>
          </cell>
        </row>
        <row r="208">
          <cell r="A208" t="str">
            <v>0276</v>
          </cell>
          <cell r="B208">
            <v>276</v>
          </cell>
          <cell r="C208" t="str">
            <v>Charles E. Barnhart Building</v>
          </cell>
          <cell r="D208" t="str">
            <v>Charles E. Barnhart Building</v>
          </cell>
        </row>
        <row r="209">
          <cell r="A209" t="str">
            <v>0277</v>
          </cell>
          <cell r="B209">
            <v>277</v>
          </cell>
          <cell r="C209" t="str">
            <v>EJ Nutter Training Center</v>
          </cell>
          <cell r="D209" t="str">
            <v>EJ Nutter Training Center</v>
          </cell>
        </row>
        <row r="210">
          <cell r="A210" t="str">
            <v>0278</v>
          </cell>
          <cell r="B210">
            <v>278</v>
          </cell>
          <cell r="C210" t="str">
            <v>PPD Storage Building</v>
          </cell>
          <cell r="D210" t="str">
            <v>PPD Storage Building</v>
          </cell>
        </row>
        <row r="211">
          <cell r="A211" t="str">
            <v>0279</v>
          </cell>
          <cell r="B211">
            <v>279</v>
          </cell>
          <cell r="C211" t="str">
            <v>BIRP Building</v>
          </cell>
          <cell r="D211" t="str">
            <v>BIRP Building</v>
          </cell>
        </row>
        <row r="212">
          <cell r="A212" t="str">
            <v>0280</v>
          </cell>
          <cell r="B212">
            <v>280</v>
          </cell>
          <cell r="C212" t="str">
            <v>Joe Craft Football Training Facility</v>
          </cell>
          <cell r="D212" t="str">
            <v>Joe Craft Football Training Facility</v>
          </cell>
        </row>
        <row r="213">
          <cell r="A213" t="str">
            <v>0281</v>
          </cell>
          <cell r="B213">
            <v>281</v>
          </cell>
          <cell r="C213" t="str">
            <v>Oliver H. Raymond Civil Engineering</v>
          </cell>
          <cell r="D213" t="str">
            <v>Oliver H. Raymond Civil Engineering</v>
          </cell>
        </row>
        <row r="214">
          <cell r="A214" t="str">
            <v>0282</v>
          </cell>
          <cell r="B214">
            <v>282</v>
          </cell>
          <cell r="C214" t="str">
            <v>Gas Storage Building</v>
          </cell>
          <cell r="D214" t="str">
            <v>Gas Storage Building</v>
          </cell>
        </row>
        <row r="215">
          <cell r="A215" t="str">
            <v>0283</v>
          </cell>
          <cell r="B215">
            <v>283</v>
          </cell>
          <cell r="C215" t="str">
            <v>Hagan Baseball Stadium</v>
          </cell>
          <cell r="D215" t="str">
            <v>Hagan Baseball Stadium</v>
          </cell>
        </row>
        <row r="216">
          <cell r="A216" t="str">
            <v>0284</v>
          </cell>
          <cell r="B216">
            <v>284</v>
          </cell>
          <cell r="C216" t="str">
            <v>Kentucky Clinic</v>
          </cell>
          <cell r="D216" t="str">
            <v>Kentucky Clinic</v>
          </cell>
        </row>
        <row r="217">
          <cell r="A217" t="str">
            <v>0285</v>
          </cell>
          <cell r="B217">
            <v>285</v>
          </cell>
          <cell r="C217" t="str">
            <v>Nutter Field House</v>
          </cell>
          <cell r="D217" t="str">
            <v>Nutter Field House</v>
          </cell>
        </row>
        <row r="218">
          <cell r="A218" t="str">
            <v>0286</v>
          </cell>
          <cell r="B218">
            <v>286</v>
          </cell>
          <cell r="C218" t="str">
            <v>ASTeCC</v>
          </cell>
          <cell r="D218" t="str">
            <v>ASTeCC</v>
          </cell>
        </row>
        <row r="219">
          <cell r="A219" t="str">
            <v>0288</v>
          </cell>
          <cell r="B219">
            <v>288</v>
          </cell>
          <cell r="C219" t="str">
            <v>PPD Greenhouse</v>
          </cell>
          <cell r="D219" t="str">
            <v>PPD Greenhouse</v>
          </cell>
        </row>
        <row r="220">
          <cell r="A220" t="str">
            <v>0289</v>
          </cell>
          <cell r="B220">
            <v>289</v>
          </cell>
          <cell r="C220" t="str">
            <v>Hazardous Waste Storage</v>
          </cell>
          <cell r="D220" t="str">
            <v>Hazardous Waste Storage</v>
          </cell>
        </row>
        <row r="221">
          <cell r="A221" t="str">
            <v>0293</v>
          </cell>
          <cell r="B221">
            <v>293</v>
          </cell>
          <cell r="C221" t="str">
            <v>UK Hospital - Chandler Medical Center &amp; Hospital</v>
          </cell>
          <cell r="D221" t="str">
            <v>UK Hospital - Chandler Medical Center &amp; Hospital</v>
          </cell>
        </row>
        <row r="222">
          <cell r="A222" t="str">
            <v>0294</v>
          </cell>
          <cell r="B222">
            <v>294</v>
          </cell>
          <cell r="C222" t="str">
            <v>Gill Heart and Vascular Institute</v>
          </cell>
          <cell r="D222" t="str">
            <v>Gill Heart and Vascular Institute</v>
          </cell>
        </row>
        <row r="223">
          <cell r="A223" t="str">
            <v>0297</v>
          </cell>
          <cell r="B223">
            <v>297</v>
          </cell>
          <cell r="C223" t="str">
            <v>Dental Science Building</v>
          </cell>
          <cell r="D223" t="str">
            <v>Dental Science Building</v>
          </cell>
        </row>
        <row r="224">
          <cell r="A224" t="str">
            <v>0298</v>
          </cell>
          <cell r="B224">
            <v>298</v>
          </cell>
          <cell r="C224" t="str">
            <v>William R. Willard Medical Education Building</v>
          </cell>
          <cell r="D224" t="str">
            <v>William R. Willard Medical Education Building</v>
          </cell>
        </row>
        <row r="225">
          <cell r="A225" t="str">
            <v>0300</v>
          </cell>
          <cell r="B225">
            <v>300</v>
          </cell>
          <cell r="C225" t="str">
            <v>Arboretum Tool Shed</v>
          </cell>
          <cell r="D225" t="str">
            <v>Arboretum Tool Shed</v>
          </cell>
        </row>
        <row r="226">
          <cell r="A226" t="str">
            <v>0301</v>
          </cell>
          <cell r="B226">
            <v>301</v>
          </cell>
          <cell r="C226" t="str">
            <v>154 Bonnie Brae</v>
          </cell>
          <cell r="D226" t="str">
            <v>154 Bonnie Brae</v>
          </cell>
        </row>
        <row r="227">
          <cell r="A227" t="str">
            <v>0302</v>
          </cell>
          <cell r="B227">
            <v>302</v>
          </cell>
          <cell r="C227" t="str">
            <v>Dorotha Smith Oatts Visitor Center</v>
          </cell>
          <cell r="D227" t="str">
            <v>Dorotha Smith Oatts Visitor Center</v>
          </cell>
        </row>
        <row r="228">
          <cell r="A228" t="str">
            <v>0303</v>
          </cell>
          <cell r="B228">
            <v>303</v>
          </cell>
          <cell r="C228" t="str">
            <v>Arboretum Restrooms</v>
          </cell>
          <cell r="D228" t="str">
            <v>Arboretum Restrooms</v>
          </cell>
        </row>
        <row r="229">
          <cell r="A229" t="str">
            <v>0305</v>
          </cell>
          <cell r="B229">
            <v>305</v>
          </cell>
          <cell r="C229" t="str">
            <v>Peter P. Bosomworth Health Sciences Research Building</v>
          </cell>
          <cell r="D229" t="str">
            <v>Peter P. Bosomworth Health Sciences Bldg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0413</v>
          </cell>
          <cell r="B260">
            <v>413</v>
          </cell>
          <cell r="C260" t="str">
            <v>Softball/Soccer Locker Rooms</v>
          </cell>
          <cell r="D260" t="str">
            <v>Softball/Soccer Locker Rooms</v>
          </cell>
        </row>
        <row r="261">
          <cell r="A261" t="str">
            <v>0416</v>
          </cell>
          <cell r="B261">
            <v>416</v>
          </cell>
          <cell r="C261" t="str">
            <v>Bus Shelter #12</v>
          </cell>
          <cell r="D261" t="str">
            <v>Bus Shelter #12</v>
          </cell>
        </row>
        <row r="262">
          <cell r="A262" t="str">
            <v>0417</v>
          </cell>
          <cell r="B262">
            <v>417</v>
          </cell>
          <cell r="C262" t="str">
            <v>660 South Limestone</v>
          </cell>
          <cell r="D262" t="str">
            <v>660 South Limestone</v>
          </cell>
        </row>
        <row r="263">
          <cell r="A263" t="str">
            <v>0419</v>
          </cell>
          <cell r="B263">
            <v>419</v>
          </cell>
          <cell r="C263" t="str">
            <v>Bus Shelter #13</v>
          </cell>
          <cell r="D263" t="str">
            <v>Bus Shelter #13</v>
          </cell>
        </row>
        <row r="264">
          <cell r="A264" t="str">
            <v>0420</v>
          </cell>
          <cell r="B264">
            <v>420</v>
          </cell>
          <cell r="C264" t="str">
            <v>424 Euclid Avenue</v>
          </cell>
          <cell r="D264" t="str">
            <v>424 Euclid Avenue</v>
          </cell>
        </row>
        <row r="265">
          <cell r="A265" t="str">
            <v>0427</v>
          </cell>
          <cell r="B265">
            <v>427</v>
          </cell>
          <cell r="C265" t="str">
            <v>Bowman's Den</v>
          </cell>
          <cell r="D265" t="str">
            <v>Bowman's Den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0706</v>
          </cell>
          <cell r="B357">
            <v>706</v>
          </cell>
          <cell r="C357" t="str">
            <v>662 Maxwelton Ct</v>
          </cell>
          <cell r="D357" t="str">
            <v>662 Maxwelton Ct</v>
          </cell>
        </row>
        <row r="358">
          <cell r="A358" t="str">
            <v>0708</v>
          </cell>
          <cell r="B358">
            <v>708</v>
          </cell>
          <cell r="C358" t="str">
            <v>Kiln Enclosure Building</v>
          </cell>
          <cell r="D358" t="str">
            <v>Kiln Enclosure Building</v>
          </cell>
        </row>
        <row r="359">
          <cell r="A359" t="str">
            <v>0709</v>
          </cell>
          <cell r="B359">
            <v>709</v>
          </cell>
          <cell r="C359" t="str">
            <v>401 S Limestone</v>
          </cell>
          <cell r="D359" t="str">
            <v>401 S Limestone</v>
          </cell>
        </row>
        <row r="360">
          <cell r="A360" t="str">
            <v>0710</v>
          </cell>
          <cell r="B360">
            <v>710</v>
          </cell>
          <cell r="C360" t="str">
            <v>130 Winslow St</v>
          </cell>
          <cell r="D360" t="str">
            <v>130 Winslow St</v>
          </cell>
        </row>
        <row r="361">
          <cell r="A361">
            <v>1200</v>
          </cell>
          <cell r="B361">
            <v>1200</v>
          </cell>
          <cell r="C361" t="str">
            <v>Electric Substation #1</v>
          </cell>
          <cell r="D361" t="str">
            <v>Electric Substation #1</v>
          </cell>
        </row>
        <row r="362">
          <cell r="A362">
            <v>1201</v>
          </cell>
          <cell r="B362">
            <v>1201</v>
          </cell>
          <cell r="C362" t="str">
            <v>Electric Substation #3</v>
          </cell>
          <cell r="D362" t="str">
            <v>Electric Substation #3</v>
          </cell>
        </row>
        <row r="363">
          <cell r="A363" t="str">
            <v>8633</v>
          </cell>
          <cell r="B363">
            <v>8633</v>
          </cell>
          <cell r="C363" t="str">
            <v>UK HealthCare Good Samaritan Hospital</v>
          </cell>
          <cell r="D363" t="str">
            <v>UK HealthCare Good Samaritan Hospital</v>
          </cell>
        </row>
        <row r="364">
          <cell r="A364" t="str">
            <v>9127</v>
          </cell>
          <cell r="B364">
            <v>9127</v>
          </cell>
          <cell r="C364" t="str">
            <v>1101 S. Limestone</v>
          </cell>
          <cell r="D364" t="str">
            <v>1101 S. Limestone</v>
          </cell>
        </row>
        <row r="365">
          <cell r="A365" t="str">
            <v>9777</v>
          </cell>
          <cell r="B365">
            <v>9777</v>
          </cell>
          <cell r="C365" t="str">
            <v>114 Conn Terrace</v>
          </cell>
          <cell r="D365" t="str">
            <v>114 Conn Terrace</v>
          </cell>
        </row>
        <row r="366">
          <cell r="A366">
            <v>9813</v>
          </cell>
          <cell r="B366">
            <v>9813</v>
          </cell>
          <cell r="C366" t="str">
            <v>Child Development Center of the Bluegrass, Inc.</v>
          </cell>
          <cell r="D366" t="str">
            <v>Child Development Center of the Bluegrass, Inc.</v>
          </cell>
        </row>
        <row r="367">
          <cell r="A367" t="str">
            <v>9853</v>
          </cell>
          <cell r="B367">
            <v>9853</v>
          </cell>
          <cell r="C367" t="str">
            <v>Shriners Hospitals for Children Medical Center - Lexington</v>
          </cell>
          <cell r="D367" t="str">
            <v>Shriners Hospitals for Children Medical Center</v>
          </cell>
        </row>
        <row r="368">
          <cell r="A368" t="str">
            <v>9854</v>
          </cell>
          <cell r="B368">
            <v>9854</v>
          </cell>
          <cell r="C368" t="str">
            <v>Anthropology Research Building</v>
          </cell>
          <cell r="D368" t="str">
            <v>Anthropology Research Building</v>
          </cell>
        </row>
        <row r="369">
          <cell r="A369" t="str">
            <v>9861</v>
          </cell>
          <cell r="B369">
            <v>9861</v>
          </cell>
          <cell r="C369" t="str">
            <v>845 Angliana Ave</v>
          </cell>
          <cell r="D369" t="str">
            <v>845 Angliana Ave</v>
          </cell>
        </row>
        <row r="370">
          <cell r="A370" t="str">
            <v>9873</v>
          </cell>
          <cell r="B370">
            <v>9873</v>
          </cell>
          <cell r="C370" t="str">
            <v>UKHC Midwife Clinic</v>
          </cell>
          <cell r="D370" t="str">
            <v>UKHC Midwife Clinic</v>
          </cell>
        </row>
        <row r="371">
          <cell r="A371" t="str">
            <v>9875</v>
          </cell>
          <cell r="B371" t="str">
            <v>9875</v>
          </cell>
          <cell r="C371" t="str">
            <v>Vaughan Warehouse and Office</v>
          </cell>
          <cell r="D371" t="str">
            <v>Vaughan Warehouse and Office</v>
          </cell>
        </row>
        <row r="372">
          <cell r="A372" t="str">
            <v>9876</v>
          </cell>
          <cell r="B372" t="str">
            <v>9876</v>
          </cell>
          <cell r="C372" t="str">
            <v>Vaughan Warehouse #1</v>
          </cell>
          <cell r="D372" t="str">
            <v>Vaughan Warehouse #1</v>
          </cell>
        </row>
        <row r="373">
          <cell r="A373" t="str">
            <v>9877</v>
          </cell>
          <cell r="B373" t="str">
            <v>9877</v>
          </cell>
          <cell r="C373" t="str">
            <v>Vaughan Warehouse #2</v>
          </cell>
          <cell r="D373" t="str">
            <v>Vaughan Warehouse #2</v>
          </cell>
        </row>
        <row r="374">
          <cell r="A374" t="str">
            <v>9878</v>
          </cell>
          <cell r="B374" t="str">
            <v>9878</v>
          </cell>
          <cell r="C374" t="str">
            <v>Vaughan Warehouse #7</v>
          </cell>
          <cell r="D374" t="str">
            <v>Vaughan Warehouse #7</v>
          </cell>
        </row>
        <row r="375">
          <cell r="A375" t="str">
            <v>9879</v>
          </cell>
          <cell r="B375" t="str">
            <v>9879</v>
          </cell>
          <cell r="C375" t="str">
            <v>Vaughan Warehouse #3</v>
          </cell>
          <cell r="D375" t="str">
            <v>Vaughan Warehouse #3</v>
          </cell>
        </row>
        <row r="376">
          <cell r="A376" t="str">
            <v>9881</v>
          </cell>
          <cell r="B376" t="str">
            <v>9881</v>
          </cell>
          <cell r="C376" t="str">
            <v>Vaughan Warehouse #4</v>
          </cell>
          <cell r="D376" t="str">
            <v>Vaughan Warehouse #4</v>
          </cell>
        </row>
        <row r="377">
          <cell r="A377" t="str">
            <v>9882</v>
          </cell>
        </row>
        <row r="378">
          <cell r="A378" t="str">
            <v>9925</v>
          </cell>
        </row>
        <row r="379">
          <cell r="A379" t="str">
            <v>9983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/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tabSelected="1" zoomScale="90" zoomScaleNormal="90" workbookViewId="0">
      <selection activeCell="H1" sqref="H1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40.2851562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79" t="s">
        <v>75</v>
      </c>
      <c r="C1" s="79"/>
      <c r="F1" s="66" t="s">
        <v>10</v>
      </c>
      <c r="G1" s="18">
        <v>43287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80" t="str">
        <f>VLOOKUP(B1,BuildingList!A:B,2,FALSE)</f>
        <v>UK Hospital - Chandler Medical Center &amp; Hospital</v>
      </c>
      <c r="C2" s="80"/>
      <c r="F2" s="67" t="s">
        <v>12</v>
      </c>
      <c r="G2" s="22" t="s">
        <v>70</v>
      </c>
      <c r="J2" s="15">
        <f>G24-J24</f>
        <v>9</v>
      </c>
      <c r="K2" s="15">
        <f>H24-M24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49</v>
      </c>
      <c r="D6" s="41" t="s">
        <v>5</v>
      </c>
      <c r="E6" s="50">
        <v>166</v>
      </c>
      <c r="F6" s="50">
        <v>167</v>
      </c>
      <c r="G6" s="50" t="s">
        <v>2</v>
      </c>
      <c r="H6" s="41" t="s">
        <v>2</v>
      </c>
      <c r="I6" s="75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ht="30" customHeight="1" x14ac:dyDescent="0.25">
      <c r="A7" s="48" t="s">
        <v>80</v>
      </c>
      <c r="B7" s="76" t="s">
        <v>77</v>
      </c>
      <c r="C7" s="42" t="s">
        <v>30</v>
      </c>
      <c r="D7" s="41" t="s">
        <v>6</v>
      </c>
      <c r="E7" s="50"/>
      <c r="F7" s="50"/>
      <c r="G7" s="50" t="s">
        <v>3</v>
      </c>
      <c r="H7" s="41" t="s">
        <v>2</v>
      </c>
      <c r="I7" s="75" t="s">
        <v>79</v>
      </c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26.25" x14ac:dyDescent="0.25">
      <c r="A8" s="61" t="s">
        <v>81</v>
      </c>
      <c r="B8" s="48" t="s">
        <v>77</v>
      </c>
      <c r="C8" s="42" t="s">
        <v>30</v>
      </c>
      <c r="D8" s="41" t="s">
        <v>6</v>
      </c>
      <c r="E8" s="50"/>
      <c r="F8" s="50"/>
      <c r="G8" s="50" t="s">
        <v>3</v>
      </c>
      <c r="H8" s="41" t="s">
        <v>2</v>
      </c>
      <c r="I8" s="75" t="s">
        <v>79</v>
      </c>
      <c r="J8" s="59">
        <f>IF(G8="No Change","N/A",IF(G8="New Tag Required",Lookup!F:F,IF(G8="Remove Old Tag",Lookup!F:F,IF(G8="N/A","N/A",""))))</f>
        <v>0</v>
      </c>
      <c r="K8" s="60"/>
      <c r="L8" s="61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ht="26.25" x14ac:dyDescent="0.25">
      <c r="A9" s="61" t="s">
        <v>82</v>
      </c>
      <c r="B9" s="76" t="s">
        <v>77</v>
      </c>
      <c r="C9" s="42" t="s">
        <v>30</v>
      </c>
      <c r="D9" s="41" t="s">
        <v>6</v>
      </c>
      <c r="E9" s="50"/>
      <c r="F9" s="50"/>
      <c r="G9" s="50" t="s">
        <v>3</v>
      </c>
      <c r="H9" s="41" t="s">
        <v>2</v>
      </c>
      <c r="I9" s="75" t="s">
        <v>79</v>
      </c>
      <c r="J9" s="59">
        <f>IF(G9="No Change","N/A",IF(G9="New Tag Required",Lookup!F:F,IF(G9="Remove Old Tag",Lookup!F:F,IF(G9="N/A","N/A",""))))</f>
        <v>0</v>
      </c>
      <c r="K9" s="60"/>
      <c r="L9" s="61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ht="26.25" x14ac:dyDescent="0.25">
      <c r="A10" s="61" t="s">
        <v>83</v>
      </c>
      <c r="B10" s="48" t="s">
        <v>77</v>
      </c>
      <c r="C10" s="42" t="s">
        <v>30</v>
      </c>
      <c r="D10" s="41" t="s">
        <v>6</v>
      </c>
      <c r="E10" s="50"/>
      <c r="F10" s="50"/>
      <c r="G10" s="50" t="s">
        <v>3</v>
      </c>
      <c r="H10" s="41" t="s">
        <v>2</v>
      </c>
      <c r="I10" s="75" t="s">
        <v>79</v>
      </c>
      <c r="J10" s="59"/>
      <c r="K10" s="60"/>
      <c r="L10" s="61"/>
      <c r="M10" s="59"/>
      <c r="N10" s="60"/>
      <c r="O10" s="59"/>
    </row>
    <row r="11" spans="1:16" s="41" customFormat="1" ht="26.25" x14ac:dyDescent="0.25">
      <c r="A11" s="61" t="s">
        <v>84</v>
      </c>
      <c r="B11" s="76" t="s">
        <v>77</v>
      </c>
      <c r="C11" s="42" t="s">
        <v>30</v>
      </c>
      <c r="D11" s="41" t="s">
        <v>6</v>
      </c>
      <c r="E11" s="50"/>
      <c r="F11" s="50"/>
      <c r="G11" s="50" t="s">
        <v>3</v>
      </c>
      <c r="H11" s="41" t="s">
        <v>2</v>
      </c>
      <c r="I11" s="75" t="s">
        <v>79</v>
      </c>
      <c r="J11" s="59"/>
      <c r="K11" s="60"/>
      <c r="L11" s="61"/>
      <c r="M11" s="59"/>
      <c r="N11" s="60"/>
      <c r="O11" s="59"/>
    </row>
    <row r="12" spans="1:16" s="41" customFormat="1" x14ac:dyDescent="0.25">
      <c r="A12" s="48" t="s">
        <v>78</v>
      </c>
      <c r="B12" s="48" t="s">
        <v>77</v>
      </c>
      <c r="C12" s="42" t="s">
        <v>21</v>
      </c>
      <c r="D12" s="41" t="s">
        <v>6</v>
      </c>
      <c r="E12" s="50"/>
      <c r="F12" s="50"/>
      <c r="G12" s="50" t="s">
        <v>3</v>
      </c>
      <c r="H12" s="41" t="s">
        <v>18</v>
      </c>
      <c r="I12" s="75"/>
      <c r="J12" s="59">
        <f>IF(G12="No Change","N/A",IF(G12="New Tag Required",Lookup!F:F,IF(G12="Remove Old Tag",Lookup!F:F,IF(G12="N/A","N/A",""))))</f>
        <v>0</v>
      </c>
      <c r="K12" s="60"/>
      <c r="L12" s="48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ht="30" customHeight="1" x14ac:dyDescent="0.25">
      <c r="A13" s="48" t="s">
        <v>85</v>
      </c>
      <c r="B13" s="76" t="s">
        <v>77</v>
      </c>
      <c r="C13" s="42" t="s">
        <v>30</v>
      </c>
      <c r="D13" s="41" t="s">
        <v>6</v>
      </c>
      <c r="E13" s="50"/>
      <c r="F13" s="50"/>
      <c r="G13" s="50" t="s">
        <v>3</v>
      </c>
      <c r="H13" s="41" t="s">
        <v>2</v>
      </c>
      <c r="I13" s="75" t="s">
        <v>79</v>
      </c>
      <c r="J13" s="59">
        <f>IF(G13="No Change","N/A",IF(G13="New Tag Required",Lookup!F:F,IF(G13="Remove Old Tag",Lookup!F:F,IF(G13="N/A","N/A",""))))</f>
        <v>0</v>
      </c>
      <c r="K13" s="60"/>
      <c r="L13" s="48"/>
      <c r="M13" s="59" t="str">
        <f>IF(H13="No Change","N/A",IF(H13="New Tag Required",Lookup!F:F,IF(H13="Remove Old Sign",Lookup!F:F,IF(H13="N/A","N/A",""))))</f>
        <v>N/A</v>
      </c>
      <c r="N13" s="60"/>
      <c r="O13" s="59"/>
    </row>
    <row r="14" spans="1:16" s="41" customFormat="1" ht="26.25" x14ac:dyDescent="0.25">
      <c r="A14" s="61" t="s">
        <v>86</v>
      </c>
      <c r="B14" s="48" t="s">
        <v>77</v>
      </c>
      <c r="C14" s="42" t="s">
        <v>30</v>
      </c>
      <c r="D14" s="41" t="s">
        <v>6</v>
      </c>
      <c r="E14" s="50"/>
      <c r="F14" s="50"/>
      <c r="G14" s="50" t="s">
        <v>3</v>
      </c>
      <c r="H14" s="41" t="s">
        <v>2</v>
      </c>
      <c r="I14" s="75" t="s">
        <v>79</v>
      </c>
      <c r="J14" s="59">
        <f>IF(G14="No Change","N/A",IF(G14="New Tag Required",Lookup!F:F,IF(G14="Remove Old Tag",Lookup!F:F,IF(G14="N/A","N/A",""))))</f>
        <v>0</v>
      </c>
      <c r="K14" s="60"/>
      <c r="L14" s="62"/>
      <c r="M14" s="59" t="str">
        <f>IF(H14="No Change","N/A",IF(H14="New Tag Required",Lookup!F:F,IF(H14="Remove Old Sign",Lookup!F:F,IF(H14="N/A","N/A",""))))</f>
        <v>N/A</v>
      </c>
      <c r="N14" s="60"/>
      <c r="O14" s="59"/>
    </row>
    <row r="15" spans="1:16" s="41" customFormat="1" ht="26.25" x14ac:dyDescent="0.25">
      <c r="A15" s="61" t="s">
        <v>87</v>
      </c>
      <c r="B15" s="76" t="s">
        <v>77</v>
      </c>
      <c r="C15" s="42" t="s">
        <v>30</v>
      </c>
      <c r="D15" s="41" t="s">
        <v>6</v>
      </c>
      <c r="E15" s="50"/>
      <c r="F15" s="50"/>
      <c r="G15" s="50" t="s">
        <v>3</v>
      </c>
      <c r="H15" s="41" t="s">
        <v>2</v>
      </c>
      <c r="I15" s="75" t="s">
        <v>79</v>
      </c>
      <c r="J15" s="59">
        <f>IF(G15="No Change","N/A",IF(G15="New Tag Required",Lookup!F:F,IF(G15="Remove Old Tag",Lookup!F:F,IF(G15="N/A","N/A",""))))</f>
        <v>0</v>
      </c>
      <c r="K15" s="60"/>
      <c r="L15" s="62"/>
      <c r="M15" s="59" t="str">
        <f>IF(H15="No Change","N/A",IF(H15="New Tag Required",Lookup!F:F,IF(H15="Remove Old Sign",Lookup!F:F,IF(H15="N/A","N/A",""))))</f>
        <v>N/A</v>
      </c>
      <c r="N15" s="60"/>
      <c r="O15" s="59"/>
    </row>
    <row r="16" spans="1:16" s="41" customFormat="1" x14ac:dyDescent="0.25">
      <c r="A16" s="62"/>
      <c r="B16" s="48"/>
      <c r="C16" s="42"/>
      <c r="E16" s="50"/>
      <c r="F16" s="50"/>
      <c r="G16" s="50"/>
      <c r="I16" s="75"/>
      <c r="J16" s="59" t="str">
        <f>IF(G16="No Change","N/A",IF(G16="New Tag Required",Lookup!F:F,IF(G16="Remove Old Tag",Lookup!F:F,IF(G16="N/A","N/A",""))))</f>
        <v/>
      </c>
      <c r="K16" s="60"/>
      <c r="L16" s="62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x14ac:dyDescent="0.25">
      <c r="A17" s="62"/>
      <c r="B17" s="48"/>
      <c r="C17" s="42"/>
      <c r="E17" s="50"/>
      <c r="F17" s="50"/>
      <c r="G17" s="50"/>
      <c r="I17" s="75"/>
      <c r="J17" s="59" t="str">
        <f>IF(G17="No Change","N/A",IF(G17="New Tag Required",Lookup!F:F,IF(G17="Remove Old Tag",Lookup!F:F,IF(G17="N/A","N/A",""))))</f>
        <v/>
      </c>
      <c r="K17" s="60"/>
      <c r="L17" s="59"/>
      <c r="M17" s="59" t="str">
        <f>IF(H17="No Change","N/A",IF(H17="New Tag Required",Lookup!F:F,IF(H17="Remove Old Sign",Lookup!F:F,IF(H17="N/A","N/A",""))))</f>
        <v/>
      </c>
      <c r="N17" s="60"/>
      <c r="O17" s="59"/>
    </row>
    <row r="18" spans="1:15" s="41" customFormat="1" x14ac:dyDescent="0.25">
      <c r="A18" s="62"/>
      <c r="B18" s="48"/>
      <c r="C18" s="42"/>
      <c r="E18" s="50"/>
      <c r="F18" s="50"/>
      <c r="G18" s="50"/>
      <c r="I18" s="75"/>
      <c r="J18" s="59" t="str">
        <f>IF(G18="No Change","N/A",IF(G18="New Tag Required",Lookup!F:F,IF(G18="Remove Old Tag",Lookup!F:F,IF(G18="N/A","N/A",""))))</f>
        <v/>
      </c>
      <c r="K18" s="63"/>
      <c r="L18" s="42"/>
      <c r="M18" s="59" t="str">
        <f>IF(H18="No Change","N/A",IF(H18="New Tag Required",Lookup!F:F,IF(H18="Remove Old Sign",Lookup!F:F,IF(H18="N/A","N/A",""))))</f>
        <v/>
      </c>
      <c r="N18" s="63"/>
      <c r="O18" s="42"/>
    </row>
    <row r="19" spans="1:15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5" x14ac:dyDescent="0.25">
      <c r="A20" s="56"/>
      <c r="C20" s="11"/>
      <c r="E20" s="30"/>
      <c r="F20" s="30"/>
      <c r="G20" s="30"/>
      <c r="J20" s="10" t="str">
        <f>IF(G20="No Change","N/A",IF(G20="New Tag Required",Lookup!F:F,IF(G20="Remove Old Tag",Lookup!F:F,IF(G20="N/A","N/A",""))))</f>
        <v/>
      </c>
      <c r="K20" s="32"/>
      <c r="M20" s="10" t="str">
        <f>IF(H20="No Change","N/A",IF(H20="New Tag Required",Lookup!F:F,IF(H20="Remove Old Sign",Lookup!F:F,IF(H20="N/A","N/A",""))))</f>
        <v/>
      </c>
      <c r="N20" s="32"/>
    </row>
    <row r="21" spans="1:15" x14ac:dyDescent="0.25">
      <c r="A21" s="56"/>
      <c r="C21" s="11"/>
      <c r="E21" s="30"/>
      <c r="F21" s="30"/>
      <c r="G21" s="30"/>
      <c r="J21" s="10" t="str">
        <f>IF(G21="No Change","N/A",IF(G21="New Tag Required",Lookup!F:F,IF(G21="Remove Old Tag",Lookup!F:F,IF(G21="N/A","N/A",""))))</f>
        <v/>
      </c>
      <c r="K21" s="32"/>
      <c r="M21" s="10" t="str">
        <f>IF(H21="No Change","N/A",IF(H21="New Tag Required",Lookup!F:F,IF(H21="Remove Old Sign",Lookup!F:F,IF(H21="N/A","N/A",""))))</f>
        <v/>
      </c>
      <c r="N21" s="32"/>
    </row>
    <row r="22" spans="1:15" ht="15.75" thickBot="1" x14ac:dyDescent="0.3">
      <c r="A22" s="56"/>
      <c r="C22" s="11"/>
      <c r="E22" s="30"/>
      <c r="F22" s="30"/>
      <c r="G22" s="30"/>
      <c r="K22" s="32"/>
      <c r="N22" s="32"/>
    </row>
    <row r="23" spans="1:15" ht="45" x14ac:dyDescent="0.25">
      <c r="A23" s="56"/>
      <c r="C23" s="11"/>
      <c r="E23" s="30"/>
      <c r="F23" s="30"/>
      <c r="G23" s="72" t="s">
        <v>45</v>
      </c>
      <c r="H23" s="73" t="s">
        <v>46</v>
      </c>
      <c r="J23" s="74" t="s">
        <v>40</v>
      </c>
      <c r="K23" s="10"/>
      <c r="L23" s="10"/>
      <c r="M23" s="74" t="s">
        <v>41</v>
      </c>
    </row>
    <row r="24" spans="1:15" ht="15.75" thickBot="1" x14ac:dyDescent="0.3">
      <c r="A24" s="56"/>
      <c r="C24" s="11"/>
      <c r="E24" s="30"/>
      <c r="F24" s="30"/>
      <c r="G24" s="14">
        <f>COUNTIF(G6:G23,"New Tag Required")</f>
        <v>9</v>
      </c>
      <c r="H24" s="13">
        <f>COUNTIF(H6:H23,"New Sign Required")</f>
        <v>1</v>
      </c>
      <c r="J24" s="12">
        <f>COUNTIF(J6:J23,"Installed")</f>
        <v>0</v>
      </c>
      <c r="K24" s="10"/>
      <c r="L24" s="10"/>
      <c r="M24" s="12">
        <f>COUNTIF(M6:M23,"Installed")</f>
        <v>0</v>
      </c>
    </row>
    <row r="25" spans="1:15" x14ac:dyDescent="0.25">
      <c r="A25" s="56"/>
      <c r="C25" s="11"/>
      <c r="E25" s="30"/>
      <c r="F25" s="30"/>
      <c r="G25" s="30"/>
    </row>
    <row r="26" spans="1:15" x14ac:dyDescent="0.25">
      <c r="A26" s="56"/>
      <c r="C26" s="11"/>
      <c r="E26" s="30"/>
      <c r="F26" s="30"/>
      <c r="G26" s="30"/>
    </row>
    <row r="27" spans="1:15" x14ac:dyDescent="0.25">
      <c r="A27" s="56"/>
      <c r="C27" s="11"/>
      <c r="E27" s="30"/>
      <c r="F27" s="30"/>
      <c r="G27" s="30"/>
    </row>
    <row r="28" spans="1:15" x14ac:dyDescent="0.25">
      <c r="A28" s="56"/>
      <c r="C28" s="11"/>
      <c r="E28" s="30"/>
      <c r="F28" s="30"/>
      <c r="G28" s="30"/>
    </row>
    <row r="29" spans="1:15" x14ac:dyDescent="0.25">
      <c r="A29" s="56"/>
      <c r="C29" s="11"/>
      <c r="E29" s="30"/>
      <c r="F29" s="30"/>
      <c r="G29" s="30"/>
    </row>
    <row r="30" spans="1:15" x14ac:dyDescent="0.25">
      <c r="A30" s="56"/>
      <c r="C30" s="11"/>
      <c r="E30" s="30"/>
      <c r="F30" s="30"/>
      <c r="G30" s="30"/>
    </row>
    <row r="31" spans="1:15" x14ac:dyDescent="0.25">
      <c r="A31" s="56"/>
      <c r="C31" s="11"/>
      <c r="E31" s="30"/>
      <c r="F31" s="30"/>
      <c r="G31" s="30"/>
    </row>
    <row r="32" spans="1:15" x14ac:dyDescent="0.25">
      <c r="A32" s="57"/>
      <c r="C32" s="11"/>
      <c r="E32" s="30"/>
      <c r="F32" s="33"/>
      <c r="G32" s="30"/>
    </row>
    <row r="33" spans="1:7" x14ac:dyDescent="0.25">
      <c r="A33" s="57"/>
      <c r="C33" s="11"/>
      <c r="E33" s="30"/>
      <c r="F33" s="33"/>
      <c r="G33" s="30"/>
    </row>
    <row r="34" spans="1:7" x14ac:dyDescent="0.25">
      <c r="A34" s="57"/>
      <c r="C34" s="11"/>
      <c r="E34" s="30"/>
      <c r="F34" s="34"/>
      <c r="G34" s="30"/>
    </row>
    <row r="35" spans="1:7" x14ac:dyDescent="0.25">
      <c r="A35" s="56"/>
      <c r="C35" s="11"/>
      <c r="E35" s="30"/>
      <c r="F35" s="33"/>
      <c r="G35" s="30"/>
    </row>
    <row r="36" spans="1:7" x14ac:dyDescent="0.25">
      <c r="A36" s="56"/>
      <c r="C36" s="11"/>
      <c r="E36" s="30"/>
      <c r="F36" s="33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1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6"/>
      <c r="C44" s="11"/>
      <c r="E44" s="30"/>
      <c r="F44" s="30"/>
      <c r="G44" s="30"/>
    </row>
    <row r="45" spans="1:7" x14ac:dyDescent="0.25">
      <c r="A45" s="56"/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9:G43 G16:G22">
    <cfRule type="containsText" dxfId="64" priority="153" operator="containsText" text="New Tag Required">
      <formula>NOT(ISERROR(SEARCH("New Tag Required",G16)))</formula>
    </cfRule>
  </conditionalFormatting>
  <conditionalFormatting sqref="D6 D17:D89">
    <cfRule type="containsText" dxfId="63" priority="152" operator="containsText" text="Yes">
      <formula>NOT(ISERROR(SEARCH("Yes",D6)))</formula>
    </cfRule>
  </conditionalFormatting>
  <conditionalFormatting sqref="H29:H89 H190:H411 H16:H22">
    <cfRule type="containsText" dxfId="62" priority="140" operator="containsText" text="New Sign Required">
      <formula>NOT(ISERROR(SEARCH("New Sign Required",H16)))</formula>
    </cfRule>
  </conditionalFormatting>
  <conditionalFormatting sqref="G29:G89 G16:H22">
    <cfRule type="containsText" dxfId="61" priority="139" operator="containsText" text="Action Required">
      <formula>NOT(ISERROR(SEARCH("Action Required",G16)))</formula>
    </cfRule>
  </conditionalFormatting>
  <conditionalFormatting sqref="H29:H89">
    <cfRule type="containsText" dxfId="60" priority="138" operator="containsText" text="Action Required">
      <formula>NOT(ISERROR(SEARCH("Action Required",H29)))</formula>
    </cfRule>
  </conditionalFormatting>
  <conditionalFormatting sqref="G6 G25:G28">
    <cfRule type="containsText" dxfId="59" priority="80" operator="containsText" text="New Tag Required">
      <formula>NOT(ISERROR(SEARCH("New Tag Required",G6)))</formula>
    </cfRule>
  </conditionalFormatting>
  <conditionalFormatting sqref="H6 H25:H28">
    <cfRule type="containsText" dxfId="58" priority="78" operator="containsText" text="New Sign Required">
      <formula>NOT(ISERROR(SEARCH("New Sign Required",H6)))</formula>
    </cfRule>
  </conditionalFormatting>
  <conditionalFormatting sqref="G6 G25:G28">
    <cfRule type="containsText" dxfId="57" priority="77" operator="containsText" text="Action Required">
      <formula>NOT(ISERROR(SEARCH("Action Required",G6)))</formula>
    </cfRule>
  </conditionalFormatting>
  <conditionalFormatting sqref="H6 H25:H28">
    <cfRule type="containsText" dxfId="56" priority="76" operator="containsText" text="Action Required">
      <formula>NOT(ISERROR(SEARCH("Action Required",H6)))</formula>
    </cfRule>
  </conditionalFormatting>
  <conditionalFormatting sqref="G6">
    <cfRule type="containsText" dxfId="55" priority="75" operator="containsText" text="New Tag Required">
      <formula>NOT(ISERROR(SEARCH("New Tag Required",G6)))</formula>
    </cfRule>
  </conditionalFormatting>
  <conditionalFormatting sqref="D6">
    <cfRule type="containsText" dxfId="54" priority="74" operator="containsText" text="Yes">
      <formula>NOT(ISERROR(SEARCH("Yes",D6)))</formula>
    </cfRule>
  </conditionalFormatting>
  <conditionalFormatting sqref="G6">
    <cfRule type="containsText" dxfId="53" priority="73" operator="containsText" text="Action Required">
      <formula>NOT(ISERROR(SEARCH("Action Required",G6)))</formula>
    </cfRule>
  </conditionalFormatting>
  <conditionalFormatting sqref="D90:D189">
    <cfRule type="containsText" dxfId="52" priority="72" operator="containsText" text="Yes">
      <formula>NOT(ISERROR(SEARCH("Yes",D90)))</formula>
    </cfRule>
  </conditionalFormatting>
  <conditionalFormatting sqref="H90:H189">
    <cfRule type="containsText" dxfId="51" priority="71" operator="containsText" text="New Sign Required">
      <formula>NOT(ISERROR(SEARCH("New Sign Required",H90)))</formula>
    </cfRule>
  </conditionalFormatting>
  <conditionalFormatting sqref="G90:G189">
    <cfRule type="containsText" dxfId="50" priority="70" operator="containsText" text="Action Required">
      <formula>NOT(ISERROR(SEARCH("Action Required",G90)))</formula>
    </cfRule>
  </conditionalFormatting>
  <conditionalFormatting sqref="H90:H189">
    <cfRule type="containsText" dxfId="49" priority="69" operator="containsText" text="Action Required">
      <formula>NOT(ISERROR(SEARCH("Action Required",H90)))</formula>
    </cfRule>
  </conditionalFormatting>
  <conditionalFormatting sqref="D12">
    <cfRule type="containsText" dxfId="48" priority="55" operator="containsText" text="Yes">
      <formula>NOT(ISERROR(SEARCH("Yes",D12)))</formula>
    </cfRule>
  </conditionalFormatting>
  <conditionalFormatting sqref="G12">
    <cfRule type="containsText" dxfId="47" priority="54" operator="containsText" text="New Tag Required">
      <formula>NOT(ISERROR(SEARCH("New Tag Required",G12)))</formula>
    </cfRule>
  </conditionalFormatting>
  <conditionalFormatting sqref="H12">
    <cfRule type="containsText" dxfId="46" priority="53" operator="containsText" text="New Sign Required">
      <formula>NOT(ISERROR(SEARCH("New Sign Required",H12)))</formula>
    </cfRule>
  </conditionalFormatting>
  <conditionalFormatting sqref="G12">
    <cfRule type="containsText" dxfId="45" priority="52" operator="containsText" text="Action Required">
      <formula>NOT(ISERROR(SEARCH("Action Required",G12)))</formula>
    </cfRule>
  </conditionalFormatting>
  <conditionalFormatting sqref="H12">
    <cfRule type="containsText" dxfId="44" priority="51" operator="containsText" text="Action Required">
      <formula>NOT(ISERROR(SEARCH("Action Required",H12)))</formula>
    </cfRule>
  </conditionalFormatting>
  <conditionalFormatting sqref="G7:G11">
    <cfRule type="containsText" dxfId="43" priority="50" operator="containsText" text="New Tag Required">
      <formula>NOT(ISERROR(SEARCH("New Tag Required",G7)))</formula>
    </cfRule>
  </conditionalFormatting>
  <conditionalFormatting sqref="H7:H11">
    <cfRule type="containsText" dxfId="42" priority="49" operator="containsText" text="New Sign Required">
      <formula>NOT(ISERROR(SEARCH("New Sign Required",H7)))</formula>
    </cfRule>
  </conditionalFormatting>
  <conditionalFormatting sqref="G7:G11">
    <cfRule type="containsText" dxfId="41" priority="48" operator="containsText" text="Action Required">
      <formula>NOT(ISERROR(SEARCH("Action Required",G7)))</formula>
    </cfRule>
  </conditionalFormatting>
  <conditionalFormatting sqref="H7:H11">
    <cfRule type="containsText" dxfId="40" priority="47" operator="containsText" text="Action Required">
      <formula>NOT(ISERROR(SEARCH("Action Required",H7)))</formula>
    </cfRule>
  </conditionalFormatting>
  <conditionalFormatting sqref="J2:N2">
    <cfRule type="cellIs" dxfId="39" priority="46" operator="notEqual">
      <formula>0</formula>
    </cfRule>
  </conditionalFormatting>
  <conditionalFormatting sqref="J6:J12 J14:J21">
    <cfRule type="cellIs" dxfId="38" priority="45" operator="equal">
      <formula>0</formula>
    </cfRule>
  </conditionalFormatting>
  <conditionalFormatting sqref="M6:M12 M14:M21">
    <cfRule type="cellIs" dxfId="37" priority="44" operator="equal">
      <formula>0</formula>
    </cfRule>
  </conditionalFormatting>
  <conditionalFormatting sqref="J6:J12 M6:M12 M14:M21 J14:J21">
    <cfRule type="cellIs" dxfId="36" priority="41" operator="equal">
      <formula>"In Progress"</formula>
    </cfRule>
    <cfRule type="cellIs" dxfId="35" priority="42" operator="equal">
      <formula>"Log Issues"</formula>
    </cfRule>
    <cfRule type="cellIs" dxfId="34" priority="43" operator="equal">
      <formula>"N/A"</formula>
    </cfRule>
  </conditionalFormatting>
  <conditionalFormatting sqref="K17:L17 K14:K16 K6:K12">
    <cfRule type="expression" dxfId="33" priority="40">
      <formula>$J6="Log Issues"</formula>
    </cfRule>
  </conditionalFormatting>
  <conditionalFormatting sqref="N14:N17 N6:N12">
    <cfRule type="expression" dxfId="32" priority="39">
      <formula>$M6="Log Issues"</formula>
    </cfRule>
  </conditionalFormatting>
  <conditionalFormatting sqref="H1:H12 H16:H1048576">
    <cfRule type="containsText" dxfId="31" priority="33" operator="containsText" text="Remove Old Sign">
      <formula>NOT(ISERROR(SEARCH("Remove Old Sign",H1)))</formula>
    </cfRule>
    <cfRule type="containsText" dxfId="30" priority="34" operator="containsText" text="Move Sign to New Location">
      <formula>NOT(ISERROR(SEARCH("Move Sign to New Location",H1)))</formula>
    </cfRule>
  </conditionalFormatting>
  <conditionalFormatting sqref="G1:G12 G16:G1048576">
    <cfRule type="containsText" dxfId="29" priority="32" operator="containsText" text="Remove Old Tag">
      <formula>NOT(ISERROR(SEARCH("Remove Old Tag",G1)))</formula>
    </cfRule>
  </conditionalFormatting>
  <conditionalFormatting sqref="D16">
    <cfRule type="containsText" dxfId="28" priority="24" operator="containsText" text="Yes">
      <formula>NOT(ISERROR(SEARCH("Yes",D16)))</formula>
    </cfRule>
  </conditionalFormatting>
  <conditionalFormatting sqref="D7:D11">
    <cfRule type="containsText" dxfId="27" priority="30" operator="containsText" text="Yes">
      <formula>NOT(ISERROR(SEARCH("Yes",D7)))</formula>
    </cfRule>
  </conditionalFormatting>
  <conditionalFormatting sqref="J13">
    <cfRule type="cellIs" dxfId="26" priority="19" operator="equal">
      <formula>0</formula>
    </cfRule>
  </conditionalFormatting>
  <conditionalFormatting sqref="M13">
    <cfRule type="cellIs" dxfId="25" priority="18" operator="equal">
      <formula>0</formula>
    </cfRule>
  </conditionalFormatting>
  <conditionalFormatting sqref="J13 M13">
    <cfRule type="cellIs" dxfId="24" priority="15" operator="equal">
      <formula>"In Progress"</formula>
    </cfRule>
    <cfRule type="cellIs" dxfId="23" priority="16" operator="equal">
      <formula>"Log Issues"</formula>
    </cfRule>
    <cfRule type="cellIs" dxfId="22" priority="17" operator="equal">
      <formula>"N/A"</formula>
    </cfRule>
  </conditionalFormatting>
  <conditionalFormatting sqref="K13">
    <cfRule type="expression" dxfId="21" priority="14">
      <formula>$J13="Log Issues"</formula>
    </cfRule>
  </conditionalFormatting>
  <conditionalFormatting sqref="N13">
    <cfRule type="expression" dxfId="20" priority="13">
      <formula>$M13="Log Issues"</formula>
    </cfRule>
  </conditionalFormatting>
  <conditionalFormatting sqref="H13:H15">
    <cfRule type="containsText" dxfId="19" priority="3" operator="containsText" text="Remove Old Sign">
      <formula>NOT(ISERROR(SEARCH("Remove Old Sign",H13)))</formula>
    </cfRule>
    <cfRule type="containsText" dxfId="18" priority="4" operator="containsText" text="Move Sign to New Location">
      <formula>NOT(ISERROR(SEARCH("Move Sign to New Location",H13)))</formula>
    </cfRule>
  </conditionalFormatting>
  <conditionalFormatting sqref="G13:G15">
    <cfRule type="containsText" dxfId="17" priority="2" operator="containsText" text="Remove Old Tag">
      <formula>NOT(ISERROR(SEARCH("Remove Old Tag",G13)))</formula>
    </cfRule>
  </conditionalFormatting>
  <conditionalFormatting sqref="D13:D15">
    <cfRule type="containsText" dxfId="16" priority="1" operator="containsText" text="Yes">
      <formula>NOT(ISERROR(SEARCH("Yes",D13)))</formula>
    </cfRule>
  </conditionalFormatting>
  <conditionalFormatting sqref="G13:G15">
    <cfRule type="containsText" dxfId="15" priority="8" operator="containsText" text="New Tag Required">
      <formula>NOT(ISERROR(SEARCH("New Tag Required",G13)))</formula>
    </cfRule>
  </conditionalFormatting>
  <conditionalFormatting sqref="H13:H15">
    <cfRule type="containsText" dxfId="14" priority="7" operator="containsText" text="New Sign Required">
      <formula>NOT(ISERROR(SEARCH("New Sign Required",H13)))</formula>
    </cfRule>
  </conditionalFormatting>
  <conditionalFormatting sqref="G13:G15">
    <cfRule type="containsText" dxfId="13" priority="6" operator="containsText" text="Action Required">
      <formula>NOT(ISERROR(SEARCH("Action Required",G13)))</formula>
    </cfRule>
  </conditionalFormatting>
  <conditionalFormatting sqref="H13:H15">
    <cfRule type="containsText" dxfId="12" priority="5" operator="containsText" text="Action Required">
      <formula>NOT(ISERROR(SEARCH("Action Required",H13)))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H25:H189 H22</xm:sqref>
        </x14:dataValidation>
        <x14:dataValidation type="list" allowBlank="1" showInputMessage="1" showErrorMessage="1">
          <x14:formula1>
            <xm:f>Lookup!$A$1:$A$4</xm:f>
          </x14:formula1>
          <xm:sqref>G25:G189 G22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O6:O17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G6:G21</xm:sqref>
        </x14:dataValidation>
        <x14:dataValidation type="list" allowBlank="1" showInputMessage="1" showErrorMessage="1">
          <x14:formula1>
            <xm:f>Lookup!$D$1:$D$10</xm:f>
          </x14:formula1>
          <xm:sqref>H6:H21</xm:sqref>
        </x14:dataValidation>
        <x14:dataValidation type="list" allowBlank="1" showInputMessage="1" showErrorMessage="1">
          <x14:formula1>
            <xm:f>Lookup!$F$1:$F$7</xm:f>
          </x14:formula1>
          <xm:sqref>J6:J21</xm:sqref>
        </x14:dataValidation>
        <x14:dataValidation type="list" allowBlank="1" showInputMessage="1" showErrorMessage="1">
          <x14:formula1>
            <xm:f>Lookup!$F$1:$F$8</xm:f>
          </x14:formula1>
          <xm:sqref>M6:M21</xm:sqref>
        </x14:dataValidation>
        <x14:dataValidation type="list" allowBlank="1" showInputMessage="1">
          <x14:formula1>
            <xm:f>Lookup!$E$1:$E$19</xm:f>
          </x14:formula1>
          <xm:sqref>C6:C189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0293</v>
      </c>
      <c r="C1" s="39"/>
      <c r="D1" s="17" t="s">
        <v>10</v>
      </c>
      <c r="E1" s="40">
        <f>'KD Changes'!G1</f>
        <v>43287</v>
      </c>
    </row>
    <row r="2" spans="1:10" ht="15" customHeight="1" x14ac:dyDescent="0.25">
      <c r="A2" s="43" t="s">
        <v>8</v>
      </c>
      <c r="B2" s="44" t="str">
        <f>VLOOKUP(B1,[1]BuildingList!A:B,2,FALSE)</f>
        <v>UK Chandler Hospital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/>
      <c r="B6" s="78"/>
      <c r="E6" s="41" t="s">
        <v>88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0179</v>
      </c>
      <c r="B136" s="3" t="str">
        <f>VLOOKUP(A136,[3]UKBuilding_List!$A$1:$D$376,3,FALSE)</f>
        <v>Temporary Bookstore</v>
      </c>
      <c r="C136" s="1"/>
    </row>
    <row r="137" spans="1:3" x14ac:dyDescent="0.25">
      <c r="A137" s="2" t="str">
        <f>([3]UKBuilding_List!A137)</f>
        <v>0181</v>
      </c>
      <c r="B137" s="3" t="str">
        <f>VLOOKUP(A137,[3]UKBuilding_List!$A$1:$D$376,3,FALSE)</f>
        <v>Woodland Glen III</v>
      </c>
      <c r="C137" s="1"/>
    </row>
    <row r="138" spans="1:3" x14ac:dyDescent="0.25">
      <c r="A138" s="2" t="str">
        <f>([3]UKBuilding_List!A138)</f>
        <v>0182</v>
      </c>
      <c r="B138" s="3" t="str">
        <f>VLOOKUP(A138,[3]UKBuilding_List!$A$1:$D$376,3,FALSE)</f>
        <v>Isolation Barn Incinerator</v>
      </c>
      <c r="C138" s="1"/>
    </row>
    <row r="139" spans="1:3" x14ac:dyDescent="0.25">
      <c r="A139" s="2" t="str">
        <f>([3]UKBuilding_List!A139)</f>
        <v>0183</v>
      </c>
      <c r="B139" s="3" t="str">
        <f>VLOOKUP(A139,[3]UKBuilding_List!$A$1:$D$376,3,FALSE)</f>
        <v>Isolation Barn</v>
      </c>
      <c r="C139" s="1"/>
    </row>
    <row r="140" spans="1:3" x14ac:dyDescent="0.25">
      <c r="A140" s="2" t="str">
        <f>([3]UKBuilding_List!A140)</f>
        <v>0184</v>
      </c>
      <c r="B140" s="3" t="str">
        <f>VLOOKUP(A140,[3]UKBuilding_List!$A$1:$D$376,3,FALSE)</f>
        <v>Agricultural Machine Research Lab</v>
      </c>
      <c r="C140" s="1"/>
    </row>
    <row r="141" spans="1:3" x14ac:dyDescent="0.25">
      <c r="A141" s="2" t="str">
        <f>([3]UKBuilding_List!A141)</f>
        <v>0185</v>
      </c>
      <c r="B141" s="3" t="str">
        <f>VLOOKUP(A141,[3]UKBuilding_List!$A$1:$D$376,3,FALSE)</f>
        <v>Garage by Motor Pool Residence</v>
      </c>
      <c r="C141" s="1"/>
    </row>
    <row r="142" spans="1:3" x14ac:dyDescent="0.25">
      <c r="A142" s="2" t="str">
        <f>([3]UKBuilding_List!A142)</f>
        <v>0186</v>
      </c>
      <c r="B142" s="3" t="str">
        <f>VLOOKUP(A142,[3]UKBuilding_List!$A$1:$D$376,3,FALSE)</f>
        <v>Woodland Glen IV</v>
      </c>
      <c r="C142" s="1"/>
    </row>
    <row r="143" spans="1:3" x14ac:dyDescent="0.25">
      <c r="A143" s="2" t="str">
        <f>([3]UKBuilding_List!A143)</f>
        <v>0188</v>
      </c>
      <c r="B143" s="3" t="str">
        <f>VLOOKUP(A143,[3]UKBuilding_List!$A$1:$D$376,3,FALSE)</f>
        <v>Woodland Glen V</v>
      </c>
      <c r="C143" s="1"/>
    </row>
    <row r="144" spans="1:3" x14ac:dyDescent="0.25">
      <c r="A144" s="2" t="str">
        <f>([3]UKBuilding_List!A144)</f>
        <v>0189</v>
      </c>
      <c r="B144" s="3" t="str">
        <f>VLOOKUP(A144,[3]UKBuilding_List!$A$1:$D$376,3,FALSE)</f>
        <v>Shawneetown Bldg A</v>
      </c>
      <c r="C144" s="1"/>
    </row>
    <row r="145" spans="1:3" x14ac:dyDescent="0.25">
      <c r="A145" s="2" t="str">
        <f>([3]UKBuilding_List!A145)</f>
        <v>0190</v>
      </c>
      <c r="B145" s="3" t="str">
        <f>VLOOKUP(A145,[3]UKBuilding_List!$A$1:$D$376,3,FALSE)</f>
        <v>Shawneetown Bldg B</v>
      </c>
      <c r="C145" s="1"/>
    </row>
    <row r="146" spans="1:3" x14ac:dyDescent="0.25">
      <c r="A146" s="2" t="str">
        <f>([3]UKBuilding_List!A146)</f>
        <v>0191</v>
      </c>
      <c r="B146" s="3" t="str">
        <f>VLOOKUP(A146,[3]UKBuilding_List!$A$1:$D$376,3,FALSE)</f>
        <v>Shawneetown Bldg D</v>
      </c>
      <c r="C146" s="1"/>
    </row>
    <row r="147" spans="1:3" x14ac:dyDescent="0.25">
      <c r="A147" s="2" t="str">
        <f>([3]UKBuilding_List!A147)</f>
        <v>0192</v>
      </c>
      <c r="B147" s="3" t="str">
        <f>VLOOKUP(A147,[3]UKBuilding_List!$A$1:$D$376,3,FALSE)</f>
        <v>Shawneetown Bldg F</v>
      </c>
      <c r="C147" s="1"/>
    </row>
    <row r="148" spans="1:3" x14ac:dyDescent="0.25">
      <c r="A148" s="2" t="str">
        <f>([3]UKBuilding_List!A148)</f>
        <v>0193</v>
      </c>
      <c r="B148" s="3" t="str">
        <f>VLOOKUP(A148,[3]UKBuilding_List!$A$1:$D$376,3,FALSE)</f>
        <v>Shawneetown Bldg E</v>
      </c>
      <c r="C148" s="1"/>
    </row>
    <row r="149" spans="1:3" x14ac:dyDescent="0.25">
      <c r="A149" s="2" t="str">
        <f>([3]UKBuilding_List!A149)</f>
        <v>0194</v>
      </c>
      <c r="B149" s="3" t="str">
        <f>VLOOKUP(A149,[3]UKBuilding_List!$A$1:$D$376,3,FALSE)</f>
        <v>Shawneetown Bldg C</v>
      </c>
      <c r="C149" s="1"/>
    </row>
    <row r="150" spans="1:3" x14ac:dyDescent="0.25">
      <c r="A150" s="2" t="str">
        <f>([3]UKBuilding_List!A150)</f>
        <v>0196</v>
      </c>
      <c r="B150" s="3" t="str">
        <f>VLOOKUP(A150,[3]UKBuilding_List!$A$1:$D$376,3,FALSE)</f>
        <v>Band Viewing Tower</v>
      </c>
      <c r="C150" s="1"/>
    </row>
    <row r="151" spans="1:3" x14ac:dyDescent="0.25">
      <c r="A151" s="2" t="str">
        <f>([3]UKBuilding_List!A151)</f>
        <v>0197</v>
      </c>
      <c r="B151" s="3" t="str">
        <f>VLOOKUP(A151,[3]UKBuilding_List!$A$1:$D$376,3,FALSE)</f>
        <v>Parking Garage No 1</v>
      </c>
      <c r="C151" s="1"/>
    </row>
    <row r="152" spans="1:3" x14ac:dyDescent="0.25">
      <c r="A152" s="2" t="str">
        <f>([3]UKBuilding_List!A152)</f>
        <v>0198</v>
      </c>
      <c r="B152" s="3" t="str">
        <f>VLOOKUP(A152,[3]UKBuilding_List!$A$1:$D$376,3,FALSE)</f>
        <v>Parking Garage No 2</v>
      </c>
      <c r="C152" s="1"/>
    </row>
    <row r="153" spans="1:3" x14ac:dyDescent="0.25">
      <c r="A153" s="2" t="str">
        <f>([3]UKBuilding_List!A153)</f>
        <v>0199</v>
      </c>
      <c r="B153" s="3" t="str">
        <f>VLOOKUP(A153,[3]UKBuilding_List!$A$1:$D$376,3,FALSE)</f>
        <v>Parking Garage No 3</v>
      </c>
      <c r="C153" s="1"/>
    </row>
    <row r="154" spans="1:3" x14ac:dyDescent="0.25">
      <c r="A154" s="2" t="str">
        <f>([3]UKBuilding_List!A154)</f>
        <v>0200</v>
      </c>
      <c r="B154" s="3" t="str">
        <f>VLOOKUP(A154,[3]UKBuilding_List!$A$1:$D$376,3,FALSE)</f>
        <v>Wethington Allied Health Building</v>
      </c>
      <c r="C154" s="1"/>
    </row>
    <row r="155" spans="1:3" x14ac:dyDescent="0.25">
      <c r="A155" s="2" t="str">
        <f>([3]UKBuilding_List!A155)</f>
        <v>0202</v>
      </c>
      <c r="B155" s="3" t="str">
        <f>VLOOKUP(A155,[3]UKBuilding_List!$A$1:$D$376,3,FALSE)</f>
        <v>Parking Garage No 5</v>
      </c>
      <c r="C155" s="1"/>
    </row>
    <row r="156" spans="1:3" x14ac:dyDescent="0.25">
      <c r="A156" s="2" t="str">
        <f>([3]UKBuilding_List!A156)</f>
        <v>0204</v>
      </c>
      <c r="B156" s="3" t="str">
        <f>VLOOKUP(A156,[3]UKBuilding_List!$A$1:$D$376,3,FALSE)</f>
        <v>Cooling Plant #2</v>
      </c>
      <c r="C156" s="1"/>
    </row>
    <row r="157" spans="1:3" x14ac:dyDescent="0.25">
      <c r="A157" s="2" t="str">
        <f>([3]UKBuilding_List!A157)</f>
        <v>0205</v>
      </c>
      <c r="B157" s="3" t="str">
        <f>VLOOKUP(A157,[3]UKBuilding_List!$A$1:$D$376,3,FALSE)</f>
        <v>Phi Mu</v>
      </c>
      <c r="C157" s="1"/>
    </row>
    <row r="158" spans="1:3" x14ac:dyDescent="0.25">
      <c r="A158" s="2" t="str">
        <f>([3]UKBuilding_List!A158)</f>
        <v>0207</v>
      </c>
      <c r="B158" s="3" t="str">
        <f>VLOOKUP(A158,[3]UKBuilding_List!$A$1:$D$376,3,FALSE)</f>
        <v>Arts Metal Building</v>
      </c>
      <c r="C158" s="1"/>
    </row>
    <row r="159" spans="1:3" x14ac:dyDescent="0.25">
      <c r="A159" s="2" t="str">
        <f>([3]UKBuilding_List!A159)</f>
        <v>0210</v>
      </c>
      <c r="B159" s="3" t="str">
        <f>VLOOKUP(A159,[3]UKBuilding_List!$A$1:$D$376,3,FALSE)</f>
        <v>Reynolds Warehouse #4</v>
      </c>
      <c r="C159" s="1"/>
    </row>
    <row r="160" spans="1:3" x14ac:dyDescent="0.25">
      <c r="A160" s="2" t="str">
        <f>([3]UKBuilding_List!A160)</f>
        <v>0211</v>
      </c>
      <c r="B160" s="3" t="str">
        <f>VLOOKUP(A160,[3]UKBuilding_List!$A$1:$D$376,3,FALSE)</f>
        <v>Maxwell Place Garage</v>
      </c>
      <c r="C160" s="1"/>
    </row>
    <row r="161" spans="1:3" x14ac:dyDescent="0.25">
      <c r="A161" s="2" t="str">
        <f>([3]UKBuilding_List!A161)</f>
        <v>0212</v>
      </c>
      <c r="B161" s="3" t="str">
        <f>VLOOKUP(A161,[3]UKBuilding_List!$A$1:$D$376,3,FALSE)</f>
        <v>Lancaster Aquatics</v>
      </c>
      <c r="C161" s="1"/>
    </row>
    <row r="162" spans="1:3" x14ac:dyDescent="0.25">
      <c r="A162" s="2" t="str">
        <f>([3]UKBuilding_List!A162)</f>
        <v>0213</v>
      </c>
      <c r="B162" s="3" t="str">
        <f>VLOOKUP(A162,[3]UKBuilding_List!$A$1:$D$376,3,FALSE)</f>
        <v>Boone Tennis Center</v>
      </c>
      <c r="C162" s="1"/>
    </row>
    <row r="163" spans="1:3" x14ac:dyDescent="0.25">
      <c r="A163" s="2" t="str">
        <f>([3]UKBuilding_List!A163)</f>
        <v>0214</v>
      </c>
      <c r="B163" s="3" t="str">
        <f>VLOOKUP(A163,[3]UKBuilding_List!$A$1:$D$376,3,FALSE)</f>
        <v>Flammable Storage Building</v>
      </c>
      <c r="C163" s="1"/>
    </row>
    <row r="164" spans="1:3" x14ac:dyDescent="0.25">
      <c r="A164" s="2" t="str">
        <f>([3]UKBuilding_List!A164)</f>
        <v>0215</v>
      </c>
      <c r="B164" s="3" t="str">
        <f>VLOOKUP(A164,[3]UKBuilding_List!$A$1:$D$376,3,FALSE)</f>
        <v>W. P. Garrigus Building</v>
      </c>
      <c r="C164" s="1"/>
    </row>
    <row r="165" spans="1:3" x14ac:dyDescent="0.25">
      <c r="A165" s="2" t="str">
        <f>([3]UKBuilding_List!A165)</f>
        <v>0216</v>
      </c>
      <c r="B165" s="3" t="str">
        <f>VLOOKUP(A165,[3]UKBuilding_List!$A$1:$D$376,3,FALSE)</f>
        <v>Multi-Disciplinary Research Lab #3</v>
      </c>
      <c r="C165" s="1"/>
    </row>
    <row r="166" spans="1:3" x14ac:dyDescent="0.25">
      <c r="A166" s="2" t="str">
        <f>([3]UKBuilding_List!A166)</f>
        <v>0217</v>
      </c>
      <c r="B166" s="3" t="str">
        <f>VLOOKUP(A166,[3]UKBuilding_List!$A$1:$D$376,3,FALSE)</f>
        <v>Electric Substation #2</v>
      </c>
      <c r="C166" s="1"/>
    </row>
    <row r="167" spans="1:3" x14ac:dyDescent="0.25">
      <c r="A167" s="2" t="str">
        <f>([3]UKBuilding_List!A167)</f>
        <v>0219</v>
      </c>
      <c r="B167" s="3" t="str">
        <f>VLOOKUP(A167,[3]UKBuilding_List!$A$1:$D$376,3,FALSE)</f>
        <v>Seaton Center</v>
      </c>
      <c r="C167" s="1"/>
    </row>
    <row r="168" spans="1:3" x14ac:dyDescent="0.25">
      <c r="A168" s="2" t="str">
        <f>([3]UKBuilding_List!A168)</f>
        <v>0220</v>
      </c>
      <c r="B168" s="3" t="str">
        <f>VLOOKUP(A168,[3]UKBuilding_List!$A$1:$D$376,3,FALSE)</f>
        <v>Bernard Johnson Student Rec Ctr</v>
      </c>
      <c r="C168" s="1"/>
    </row>
    <row r="169" spans="1:3" x14ac:dyDescent="0.25">
      <c r="A169" s="2" t="str">
        <f>([3]UKBuilding_List!A169)</f>
        <v>0222</v>
      </c>
      <c r="B169" s="3" t="str">
        <f>VLOOKUP(A169,[3]UKBuilding_List!$A$1:$D$376,3,FALSE)</f>
        <v>Kroger Field</v>
      </c>
      <c r="C169" s="1"/>
    </row>
    <row r="170" spans="1:3" x14ac:dyDescent="0.25">
      <c r="A170" s="2" t="str">
        <f>([3]UKBuilding_List!A170)</f>
        <v>0223</v>
      </c>
      <c r="B170" s="3" t="str">
        <f>VLOOKUP(A170,[3]UKBuilding_List!$A$1:$D$376,3,FALSE)</f>
        <v>Warren Wright Medical Plaza</v>
      </c>
      <c r="C170" s="1"/>
    </row>
    <row r="171" spans="1:3" x14ac:dyDescent="0.25">
      <c r="A171" s="2" t="str">
        <f>([3]UKBuilding_List!A171)</f>
        <v>0224</v>
      </c>
      <c r="B171" s="3" t="str">
        <f>VLOOKUP(A171,[3]UKBuilding_List!$A$1:$D$376,3,FALSE)</f>
        <v>Lucille Caudill Little Fine Arts Library</v>
      </c>
      <c r="C171" s="1"/>
    </row>
    <row r="172" spans="1:3" x14ac:dyDescent="0.25">
      <c r="A172" s="2" t="str">
        <f>([3]UKBuilding_List!A172)</f>
        <v>0225</v>
      </c>
      <c r="B172" s="3" t="str">
        <f>VLOOKUP(A172,[3]UKBuilding_List!$A$1:$D$376,3,FALSE)</f>
        <v>T H Morgan Biological Sciences</v>
      </c>
      <c r="C172" s="1"/>
    </row>
    <row r="173" spans="1:3" x14ac:dyDescent="0.25">
      <c r="A173" s="2" t="str">
        <f>([3]UKBuilding_List!A173)</f>
        <v>0227</v>
      </c>
      <c r="B173" s="3" t="str">
        <f>VLOOKUP(A173,[3]UKBuilding_List!$A$1:$D$376,3,FALSE)</f>
        <v>Recreation Equipment Storage Building</v>
      </c>
      <c r="C173" s="1"/>
    </row>
    <row r="174" spans="1:3" x14ac:dyDescent="0.25">
      <c r="A174" s="2" t="str">
        <f>([3]UKBuilding_List!A174)</f>
        <v>0229</v>
      </c>
      <c r="B174" s="3" t="str">
        <f>VLOOKUP(A174,[3]UKBuilding_List!$A$1:$D$376,3,FALSE)</f>
        <v>Agricultural Distribution Center</v>
      </c>
      <c r="C174" s="1"/>
    </row>
    <row r="175" spans="1:3" x14ac:dyDescent="0.25">
      <c r="A175" s="2" t="str">
        <f>([3]UKBuilding_List!A175)</f>
        <v>0230</v>
      </c>
      <c r="B175" s="3" t="str">
        <f>VLOOKUP(A175,[3]UKBuilding_List!$A$1:$D$376,3,FALSE)</f>
        <v>Sanders-Brown Center on Aging</v>
      </c>
      <c r="C175" s="1"/>
    </row>
    <row r="176" spans="1:3" x14ac:dyDescent="0.25">
      <c r="A176" s="2" t="str">
        <f>([3]UKBuilding_List!A176)</f>
        <v>0232</v>
      </c>
      <c r="B176" s="3" t="str">
        <f>VLOOKUP(A176,[3]UKBuilding_List!$A$1:$D$376,3,FALSE)</f>
        <v>College of Nursing</v>
      </c>
      <c r="C176" s="1"/>
    </row>
    <row r="177" spans="1:3" x14ac:dyDescent="0.25">
      <c r="A177" s="2" t="str">
        <f>([3]UKBuilding_List!A177)</f>
        <v>0235</v>
      </c>
      <c r="B177" s="3" t="str">
        <f>VLOOKUP(A177,[3]UKBuilding_List!$A$1:$D$376,3,FALSE)</f>
        <v>John W Oswald Building</v>
      </c>
      <c r="C177" s="1"/>
    </row>
    <row r="178" spans="1:3" x14ac:dyDescent="0.25">
      <c r="A178" s="2" t="str">
        <f>([3]UKBuilding_List!A178)</f>
        <v>0236</v>
      </c>
      <c r="B178" s="3" t="str">
        <f>VLOOKUP(A178,[3]UKBuilding_List!$A$1:$D$376,3,FALSE)</f>
        <v>Kentucky Tobacco Research and Development Center</v>
      </c>
      <c r="C178" s="1"/>
    </row>
    <row r="179" spans="1:3" x14ac:dyDescent="0.25">
      <c r="A179" s="2" t="str">
        <f>([3]UKBuilding_List!A179)</f>
        <v>0241</v>
      </c>
      <c r="B179" s="3" t="str">
        <f>VLOOKUP(A179,[3]UKBuilding_List!$A$1:$D$376,3,FALSE)</f>
        <v>Singletary Center for the Arts</v>
      </c>
      <c r="C179" s="1"/>
    </row>
    <row r="180" spans="1:3" x14ac:dyDescent="0.25">
      <c r="A180" s="2" t="str">
        <f>([3]UKBuilding_List!A180)</f>
        <v>0243</v>
      </c>
      <c r="B180" s="3" t="str">
        <f>VLOOKUP(A180,[3]UKBuilding_List!$A$1:$D$376,3,FALSE)</f>
        <v>Greg Page Apartments 1</v>
      </c>
      <c r="C180" s="1"/>
    </row>
    <row r="181" spans="1:3" x14ac:dyDescent="0.25">
      <c r="A181" s="2" t="str">
        <f>([3]UKBuilding_List!A181)</f>
        <v>0244</v>
      </c>
      <c r="B181" s="3" t="str">
        <f>VLOOKUP(A181,[3]UKBuilding_List!$A$1:$D$376,3,FALSE)</f>
        <v>Greg Page Apartments 2</v>
      </c>
      <c r="C181" s="1"/>
    </row>
    <row r="182" spans="1:3" x14ac:dyDescent="0.25">
      <c r="A182" s="2" t="str">
        <f>([3]UKBuilding_List!A182)</f>
        <v>0245</v>
      </c>
      <c r="B182" s="3" t="str">
        <f>VLOOKUP(A182,[3]UKBuilding_List!$A$1:$D$376,3,FALSE)</f>
        <v>Greg Page Apartments 3</v>
      </c>
      <c r="C182" s="1"/>
    </row>
    <row r="183" spans="1:3" x14ac:dyDescent="0.25">
      <c r="A183" s="2" t="str">
        <f>([3]UKBuilding_List!A183)</f>
        <v>0246</v>
      </c>
      <c r="B183" s="3" t="str">
        <f>VLOOKUP(A183,[3]UKBuilding_List!$A$1:$D$376,3,FALSE)</f>
        <v>Greg Page Apartments 4</v>
      </c>
      <c r="C183" s="1"/>
    </row>
    <row r="184" spans="1:3" x14ac:dyDescent="0.25">
      <c r="A184" s="2" t="str">
        <f>([3]UKBuilding_List!A184)</f>
        <v>0247</v>
      </c>
      <c r="B184" s="3" t="str">
        <f>VLOOKUP(A184,[3]UKBuilding_List!$A$1:$D$376,3,FALSE)</f>
        <v>Greg Page Apartments 5</v>
      </c>
      <c r="C184" s="1"/>
    </row>
    <row r="185" spans="1:3" x14ac:dyDescent="0.25">
      <c r="A185" s="2" t="str">
        <f>([3]UKBuilding_List!A185)</f>
        <v>0248</v>
      </c>
      <c r="B185" s="3" t="str">
        <f>VLOOKUP(A185,[3]UKBuilding_List!$A$1:$D$376,3,FALSE)</f>
        <v>Greg Page Apartments 6</v>
      </c>
      <c r="C185" s="1"/>
    </row>
    <row r="186" spans="1:3" x14ac:dyDescent="0.25">
      <c r="A186" s="2" t="str">
        <f>([3]UKBuilding_List!A186)</f>
        <v>0249</v>
      </c>
      <c r="B186" s="3" t="str">
        <f>VLOOKUP(A186,[3]UKBuilding_List!$A$1:$D$376,3,FALSE)</f>
        <v>Greg Page Apartments 7</v>
      </c>
      <c r="C186" s="1"/>
    </row>
    <row r="187" spans="1:3" x14ac:dyDescent="0.25">
      <c r="A187" s="2" t="str">
        <f>([3]UKBuilding_List!A187)</f>
        <v>0250</v>
      </c>
      <c r="B187" s="3" t="str">
        <f>VLOOKUP(A187,[3]UKBuilding_List!$A$1:$D$376,3,FALSE)</f>
        <v>Greg Page Apartments 8</v>
      </c>
      <c r="C187" s="1"/>
    </row>
    <row r="188" spans="1:3" x14ac:dyDescent="0.25">
      <c r="A188" s="2" t="str">
        <f>([3]UKBuilding_List!A188)</f>
        <v>0252</v>
      </c>
      <c r="B188" s="3" t="str">
        <f>VLOOKUP(A188,[3]UKBuilding_List!$A$1:$D$376,3,FALSE)</f>
        <v>Greg Page Apartments 10</v>
      </c>
      <c r="C188" s="1"/>
    </row>
    <row r="189" spans="1:3" x14ac:dyDescent="0.25">
      <c r="A189" s="2" t="str">
        <f>([3]UKBuilding_List!A189)</f>
        <v>0253</v>
      </c>
      <c r="B189" s="3" t="str">
        <f>VLOOKUP(A189,[3]UKBuilding_List!$A$1:$D$376,3,FALSE)</f>
        <v>Greg Page Apartments 11</v>
      </c>
      <c r="C189" s="1"/>
    </row>
    <row r="190" spans="1:3" x14ac:dyDescent="0.25">
      <c r="A190" s="2" t="str">
        <f>([3]UKBuilding_List!A190)</f>
        <v>0254</v>
      </c>
      <c r="B190" s="3" t="str">
        <f>VLOOKUP(A190,[3]UKBuilding_List!$A$1:$D$376,3,FALSE)</f>
        <v>Greg Page Apartments 12</v>
      </c>
      <c r="C190" s="1"/>
    </row>
    <row r="191" spans="1:3" x14ac:dyDescent="0.25">
      <c r="A191" s="2" t="str">
        <f>([3]UKBuilding_List!A191)</f>
        <v>0255</v>
      </c>
      <c r="B191" s="3" t="str">
        <f>VLOOKUP(A191,[3]UKBuilding_List!$A$1:$D$376,3,FALSE)</f>
        <v>Greg Page Apartments 13</v>
      </c>
      <c r="C191" s="1"/>
    </row>
    <row r="192" spans="1:3" x14ac:dyDescent="0.25">
      <c r="A192" s="2" t="str">
        <f>([3]UKBuilding_List!A192)</f>
        <v>0256</v>
      </c>
      <c r="B192" s="3" t="str">
        <f>VLOOKUP(A192,[3]UKBuilding_List!$A$1:$D$376,3,FALSE)</f>
        <v>Greg Page Apartments 14</v>
      </c>
      <c r="C192" s="1"/>
    </row>
    <row r="193" spans="1:3" x14ac:dyDescent="0.25">
      <c r="A193" s="2" t="str">
        <f>([3]UKBuilding_List!A193)</f>
        <v>0257</v>
      </c>
      <c r="B193" s="3" t="str">
        <f>VLOOKUP(A193,[3]UKBuilding_List!$A$1:$D$376,3,FALSE)</f>
        <v>Greg Page Apartments 15</v>
      </c>
      <c r="C193" s="1"/>
    </row>
    <row r="194" spans="1:3" x14ac:dyDescent="0.25">
      <c r="A194" s="2" t="str">
        <f>([3]UKBuilding_List!A194)</f>
        <v>0258</v>
      </c>
      <c r="B194" s="3" t="str">
        <f>VLOOKUP(A194,[3]UKBuilding_List!$A$1:$D$376,3,FALSE)</f>
        <v>Greg Page Apartments 16</v>
      </c>
      <c r="C194" s="1"/>
    </row>
    <row r="195" spans="1:3" x14ac:dyDescent="0.25">
      <c r="A195" s="2" t="str">
        <f>([3]UKBuilding_List!A195)</f>
        <v>0259</v>
      </c>
      <c r="B195" s="3" t="str">
        <f>VLOOKUP(A195,[3]UKBuilding_List!$A$1:$D$376,3,FALSE)</f>
        <v>Greg Page Apartments 17</v>
      </c>
      <c r="C195" s="1"/>
    </row>
    <row r="196" spans="1:3" x14ac:dyDescent="0.25">
      <c r="A196" s="2" t="str">
        <f>([3]UKBuilding_List!A196)</f>
        <v>0260</v>
      </c>
      <c r="B196" s="3" t="str">
        <f>VLOOKUP(A196,[3]UKBuilding_List!$A$1:$D$376,3,FALSE)</f>
        <v>Greg Page Apartments 18</v>
      </c>
      <c r="C196" s="1"/>
    </row>
    <row r="197" spans="1:3" x14ac:dyDescent="0.25">
      <c r="A197" s="2" t="str">
        <f>([3]UKBuilding_List!A197)</f>
        <v>0261</v>
      </c>
      <c r="B197" s="3" t="str">
        <f>VLOOKUP(A197,[3]UKBuilding_List!$A$1:$D$376,3,FALSE)</f>
        <v>Greg Page Apartments 19</v>
      </c>
      <c r="C197" s="1"/>
    </row>
    <row r="198" spans="1:3" x14ac:dyDescent="0.25">
      <c r="A198" s="2" t="str">
        <f>([3]UKBuilding_List!A198)</f>
        <v>0262</v>
      </c>
      <c r="B198" s="3" t="str">
        <f>VLOOKUP(A198,[3]UKBuilding_List!$A$1:$D$376,3,FALSE)</f>
        <v>Greg Page Apartments 20</v>
      </c>
      <c r="C198" s="1"/>
    </row>
    <row r="199" spans="1:3" x14ac:dyDescent="0.25">
      <c r="A199" s="2" t="str">
        <f>([3]UKBuilding_List!A199)</f>
        <v>0263</v>
      </c>
      <c r="B199" s="3" t="str">
        <f>VLOOKUP(A199,[3]UKBuilding_List!$A$1:$D$376,3,FALSE)</f>
        <v>Greg Page Apartments 21</v>
      </c>
      <c r="C199" s="1"/>
    </row>
    <row r="200" spans="1:3" x14ac:dyDescent="0.25">
      <c r="A200" s="2" t="str">
        <f>([3]UKBuilding_List!A200)</f>
        <v>0264</v>
      </c>
      <c r="B200" s="3" t="str">
        <f>VLOOKUP(A200,[3]UKBuilding_List!$A$1:$D$376,3,FALSE)</f>
        <v>Greg Page Apartments 22</v>
      </c>
      <c r="C200" s="1"/>
    </row>
    <row r="201" spans="1:3" x14ac:dyDescent="0.25">
      <c r="A201" s="2" t="str">
        <f>([3]UKBuilding_List!A201)</f>
        <v>0265</v>
      </c>
      <c r="B201" s="3" t="str">
        <f>VLOOKUP(A201,[3]UKBuilding_List!$A$1:$D$376,3,FALSE)</f>
        <v>Greg Page Apartments 23</v>
      </c>
      <c r="C201" s="1"/>
    </row>
    <row r="202" spans="1:3" x14ac:dyDescent="0.25">
      <c r="A202" s="2" t="str">
        <f>([3]UKBuilding_List!A202)</f>
        <v>0266</v>
      </c>
      <c r="B202" s="3" t="str">
        <f>VLOOKUP(A202,[3]UKBuilding_List!$A$1:$D$376,3,FALSE)</f>
        <v>Greg Page Apartments 24</v>
      </c>
      <c r="C202" s="1"/>
    </row>
    <row r="203" spans="1:3" x14ac:dyDescent="0.25">
      <c r="A203" s="2" t="str">
        <f>([3]UKBuilding_List!A203)</f>
        <v>0267</v>
      </c>
      <c r="B203" s="3" t="str">
        <f>VLOOKUP(A203,[3]UKBuilding_List!$A$1:$D$376,3,FALSE)</f>
        <v>Greg Page Apartments 25</v>
      </c>
      <c r="C203" s="1"/>
    </row>
    <row r="204" spans="1:3" x14ac:dyDescent="0.25">
      <c r="A204" s="2" t="str">
        <f>([3]UKBuilding_List!A204)</f>
        <v>0268</v>
      </c>
      <c r="B204" s="3" t="str">
        <f>VLOOKUP(A204,[3]UKBuilding_List!$A$1:$D$376,3,FALSE)</f>
        <v>Greg Page Food Storage Laundry</v>
      </c>
      <c r="C204" s="1"/>
    </row>
    <row r="205" spans="1:3" x14ac:dyDescent="0.25">
      <c r="A205" s="2" t="str">
        <f>([3]UKBuilding_List!A205)</f>
        <v>0269</v>
      </c>
      <c r="B205" s="3" t="str">
        <f>VLOOKUP(A205,[3]UKBuilding_List!$A$1:$D$376,3,FALSE)</f>
        <v>Communications Building</v>
      </c>
      <c r="C205" s="1"/>
    </row>
    <row r="206" spans="1:3" x14ac:dyDescent="0.25">
      <c r="A206" s="2" t="str">
        <f>([3]UKBuilding_List!A206)</f>
        <v>0274</v>
      </c>
      <c r="B206" s="3" t="str">
        <f>VLOOKUP(A206,[3]UKBuilding_List!$A$1:$D$376,3,FALSE)</f>
        <v>Moloney Building</v>
      </c>
      <c r="C206" s="1"/>
    </row>
    <row r="207" spans="1:3" x14ac:dyDescent="0.25">
      <c r="A207" s="2" t="str">
        <f>([3]UKBuilding_List!A207)</f>
        <v>0275</v>
      </c>
      <c r="B207" s="3" t="str">
        <f>VLOOKUP(A207,[3]UKBuilding_List!$A$1:$D$376,3,FALSE)</f>
        <v>Bruce Poundstone Regulatory Services Building</v>
      </c>
      <c r="C207" s="1"/>
    </row>
    <row r="208" spans="1:3" x14ac:dyDescent="0.25">
      <c r="A208" s="2" t="str">
        <f>([3]UKBuilding_List!A208)</f>
        <v>0276</v>
      </c>
      <c r="B208" s="3" t="str">
        <f>VLOOKUP(A208,[3]UKBuilding_List!$A$1:$D$376,3,FALSE)</f>
        <v>Charles E. Barnhart Building</v>
      </c>
      <c r="C208" s="1"/>
    </row>
    <row r="209" spans="1:3" x14ac:dyDescent="0.25">
      <c r="A209" s="2" t="str">
        <f>([3]UKBuilding_List!A209)</f>
        <v>0277</v>
      </c>
      <c r="B209" s="3" t="str">
        <f>VLOOKUP(A209,[3]UKBuilding_List!$A$1:$D$376,3,FALSE)</f>
        <v>EJ Nutter Training Center</v>
      </c>
      <c r="C209" s="1"/>
    </row>
    <row r="210" spans="1:3" x14ac:dyDescent="0.25">
      <c r="A210" s="2" t="str">
        <f>([3]UKBuilding_List!A210)</f>
        <v>0278</v>
      </c>
      <c r="B210" s="3" t="str">
        <f>VLOOKUP(A210,[3]UKBuilding_List!$A$1:$D$376,3,FALSE)</f>
        <v>PPD Storage Building</v>
      </c>
      <c r="C210" s="1"/>
    </row>
    <row r="211" spans="1:3" x14ac:dyDescent="0.25">
      <c r="A211" s="2" t="str">
        <f>([3]UKBuilding_List!A211)</f>
        <v>0279</v>
      </c>
      <c r="B211" s="3" t="str">
        <f>VLOOKUP(A211,[3]UKBuilding_List!$A$1:$D$376,3,FALSE)</f>
        <v>BIRP Building</v>
      </c>
      <c r="C211" s="1"/>
    </row>
    <row r="212" spans="1:3" x14ac:dyDescent="0.25">
      <c r="A212" s="2" t="str">
        <f>([3]UKBuilding_List!A212)</f>
        <v>0280</v>
      </c>
      <c r="B212" s="3" t="str">
        <f>VLOOKUP(A212,[3]UKBuilding_List!$A$1:$D$376,3,FALSE)</f>
        <v>Joe Craft Football Training Facility</v>
      </c>
      <c r="C212" s="1"/>
    </row>
    <row r="213" spans="1:3" x14ac:dyDescent="0.25">
      <c r="A213" s="2" t="str">
        <f>([3]UKBuilding_List!A213)</f>
        <v>0281</v>
      </c>
      <c r="B213" s="3" t="str">
        <f>VLOOKUP(A213,[3]UKBuilding_List!$A$1:$D$376,3,FALSE)</f>
        <v>Oliver H. Raymond Civil Engineering</v>
      </c>
      <c r="C213" s="1"/>
    </row>
    <row r="214" spans="1:3" x14ac:dyDescent="0.25">
      <c r="A214" s="2" t="str">
        <f>([3]UKBuilding_List!A214)</f>
        <v>0282</v>
      </c>
      <c r="B214" s="3" t="str">
        <f>VLOOKUP(A214,[3]UKBuilding_List!$A$1:$D$376,3,FALSE)</f>
        <v>Gas Storage Building</v>
      </c>
      <c r="C214" s="1"/>
    </row>
    <row r="215" spans="1:3" x14ac:dyDescent="0.25">
      <c r="A215" s="2" t="str">
        <f>([3]UKBuilding_List!A215)</f>
        <v>0283</v>
      </c>
      <c r="B215" s="3" t="str">
        <f>VLOOKUP(A215,[3]UKBuilding_List!$A$1:$D$376,3,FALSE)</f>
        <v>Hagan Baseball Stadium</v>
      </c>
      <c r="C215" s="1"/>
    </row>
    <row r="216" spans="1:3" x14ac:dyDescent="0.25">
      <c r="A216" s="2" t="str">
        <f>([3]UKBuilding_List!A216)</f>
        <v>0284</v>
      </c>
      <c r="B216" s="3" t="str">
        <f>VLOOKUP(A216,[3]UKBuilding_List!$A$1:$D$376,3,FALSE)</f>
        <v>Kentucky Clinic</v>
      </c>
      <c r="C216" s="1"/>
    </row>
    <row r="217" spans="1:3" x14ac:dyDescent="0.25">
      <c r="A217" s="2" t="str">
        <f>([3]UKBuilding_List!A217)</f>
        <v>0285</v>
      </c>
      <c r="B217" s="3" t="str">
        <f>VLOOKUP(A217,[3]UKBuilding_List!$A$1:$D$376,3,FALSE)</f>
        <v>Nutter Field House</v>
      </c>
      <c r="C217" s="1"/>
    </row>
    <row r="218" spans="1:3" x14ac:dyDescent="0.25">
      <c r="A218" s="2" t="str">
        <f>([3]UKBuilding_List!A218)</f>
        <v>0286</v>
      </c>
      <c r="B218" s="3" t="str">
        <f>VLOOKUP(A218,[3]UKBuilding_List!$A$1:$D$376,3,FALSE)</f>
        <v>ASTeCC</v>
      </c>
      <c r="C218" s="1"/>
    </row>
    <row r="219" spans="1:3" x14ac:dyDescent="0.25">
      <c r="A219" s="2" t="str">
        <f>([3]UKBuilding_List!A219)</f>
        <v>0288</v>
      </c>
      <c r="B219" s="3" t="str">
        <f>VLOOKUP(A219,[3]UKBuilding_List!$A$1:$D$376,3,FALSE)</f>
        <v>PPD Greenhouse</v>
      </c>
      <c r="C219" s="1"/>
    </row>
    <row r="220" spans="1:3" x14ac:dyDescent="0.25">
      <c r="A220" s="2" t="str">
        <f>([3]UKBuilding_List!A220)</f>
        <v>0289</v>
      </c>
      <c r="B220" s="3" t="str">
        <f>VLOOKUP(A220,[3]UKBuilding_List!$A$1:$D$376,3,FALSE)</f>
        <v>Hazardous Waste Storage</v>
      </c>
      <c r="C220" s="1"/>
    </row>
    <row r="221" spans="1:3" x14ac:dyDescent="0.25">
      <c r="A221" s="2" t="str">
        <f>([3]UKBuilding_List!A221)</f>
        <v>0293</v>
      </c>
      <c r="B221" s="3" t="str">
        <f>VLOOKUP(A221,[3]UKBuilding_List!$A$1:$D$376,3,FALSE)</f>
        <v>UK Hospital - Chandler Medical Center &amp; Hospital</v>
      </c>
      <c r="C221" s="1"/>
    </row>
    <row r="222" spans="1:3" x14ac:dyDescent="0.25">
      <c r="A222" s="2" t="str">
        <f>([3]UKBuilding_List!A222)</f>
        <v>0294</v>
      </c>
      <c r="B222" s="3" t="str">
        <f>VLOOKUP(A222,[3]UKBuilding_List!$A$1:$D$376,3,FALSE)</f>
        <v>Gill Heart and Vascular Institute</v>
      </c>
      <c r="C222" s="1"/>
    </row>
    <row r="223" spans="1:3" x14ac:dyDescent="0.25">
      <c r="A223" s="2" t="str">
        <f>([3]UKBuilding_List!A223)</f>
        <v>0297</v>
      </c>
      <c r="B223" s="3" t="str">
        <f>VLOOKUP(A223,[3]UKBuilding_List!$A$1:$D$376,3,FALSE)</f>
        <v>Dental Science Building</v>
      </c>
      <c r="C223" s="1"/>
    </row>
    <row r="224" spans="1:3" x14ac:dyDescent="0.25">
      <c r="A224" s="2" t="str">
        <f>([3]UKBuilding_List!A224)</f>
        <v>0298</v>
      </c>
      <c r="B224" s="3" t="str">
        <f>VLOOKUP(A224,[3]UKBuilding_List!$A$1:$D$376,3,FALSE)</f>
        <v>William R. Willard Medical Education Building</v>
      </c>
      <c r="C224" s="1"/>
    </row>
    <row r="225" spans="1:3" x14ac:dyDescent="0.25">
      <c r="A225" s="2" t="str">
        <f>([3]UKBuilding_List!A225)</f>
        <v>0300</v>
      </c>
      <c r="B225" s="3" t="str">
        <f>VLOOKUP(A225,[3]UKBuilding_List!$A$1:$D$376,3,FALSE)</f>
        <v>Arboretum Tool Shed</v>
      </c>
      <c r="C225" s="1"/>
    </row>
    <row r="226" spans="1:3" x14ac:dyDescent="0.25">
      <c r="A226" s="2" t="str">
        <f>([3]UKBuilding_List!A226)</f>
        <v>0301</v>
      </c>
      <c r="B226" s="3" t="str">
        <f>VLOOKUP(A226,[3]UKBuilding_List!$A$1:$D$376,3,FALSE)</f>
        <v>154 Bonnie Brae</v>
      </c>
      <c r="C226" s="1"/>
    </row>
    <row r="227" spans="1:3" x14ac:dyDescent="0.25">
      <c r="A227" s="2" t="str">
        <f>([3]UKBuilding_List!A227)</f>
        <v>0302</v>
      </c>
      <c r="B227" s="3" t="str">
        <f>VLOOKUP(A227,[3]UKBuilding_List!$A$1:$D$376,3,FALSE)</f>
        <v>Dorotha Smith Oatts Visitor Center</v>
      </c>
      <c r="C227" s="1"/>
    </row>
    <row r="228" spans="1:3" x14ac:dyDescent="0.25">
      <c r="A228" s="2" t="str">
        <f>([3]UKBuilding_List!A228)</f>
        <v>0303</v>
      </c>
      <c r="B228" s="3" t="str">
        <f>VLOOKUP(A228,[3]UKBuilding_List!$A$1:$D$376,3,FALSE)</f>
        <v>Arboretum Restrooms</v>
      </c>
      <c r="C228" s="1"/>
    </row>
    <row r="229" spans="1:3" x14ac:dyDescent="0.25">
      <c r="A229" s="2" t="str">
        <f>([3]UKBuilding_List!A229)</f>
        <v>0305</v>
      </c>
      <c r="B229" s="3" t="str">
        <f>VLOOKUP(A229,[3]UKBuilding_List!$A$1:$D$376,3,FALSE)</f>
        <v>Peter P. Bosomworth Health Sciences Research Building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0413</v>
      </c>
      <c r="B260" s="3" t="str">
        <f>VLOOKUP(A260,[3]UKBuilding_List!$A$1:$D$376,3,FALSE)</f>
        <v>Softball/Soccer Locker Rooms</v>
      </c>
      <c r="C260" s="1"/>
    </row>
    <row r="261" spans="1:3" x14ac:dyDescent="0.25">
      <c r="A261" s="2" t="str">
        <f>([3]UKBuilding_List!A261)</f>
        <v>0416</v>
      </c>
      <c r="B261" s="3" t="str">
        <f>VLOOKUP(A261,[3]UKBuilding_List!$A$1:$D$376,3,FALSE)</f>
        <v>Bus Shelter #12</v>
      </c>
      <c r="C261" s="1"/>
    </row>
    <row r="262" spans="1:3" x14ac:dyDescent="0.25">
      <c r="A262" s="2" t="str">
        <f>([3]UKBuilding_List!A262)</f>
        <v>0417</v>
      </c>
      <c r="B262" s="3" t="str">
        <f>VLOOKUP(A262,[3]UKBuilding_List!$A$1:$D$376,3,FALSE)</f>
        <v>660 South Limestone</v>
      </c>
      <c r="C262" s="1"/>
    </row>
    <row r="263" spans="1:3" x14ac:dyDescent="0.25">
      <c r="A263" s="2" t="str">
        <f>([3]UKBuilding_List!A263)</f>
        <v>0419</v>
      </c>
      <c r="B263" s="3" t="str">
        <f>VLOOKUP(A263,[3]UKBuilding_List!$A$1:$D$376,3,FALSE)</f>
        <v>Bus Shelter #13</v>
      </c>
      <c r="C263" s="1"/>
    </row>
    <row r="264" spans="1:3" x14ac:dyDescent="0.25">
      <c r="A264" s="2" t="str">
        <f>([3]UKBuilding_List!A264)</f>
        <v>0420</v>
      </c>
      <c r="B264" s="3" t="str">
        <f>VLOOKUP(A264,[3]UKBuilding_List!$A$1:$D$376,3,FALSE)</f>
        <v>424 Euclid Avenue</v>
      </c>
      <c r="C264" s="1"/>
    </row>
    <row r="265" spans="1:3" x14ac:dyDescent="0.25">
      <c r="A265" s="2" t="str">
        <f>([3]UKBuilding_List!A265)</f>
        <v>0427</v>
      </c>
      <c r="B265" s="3" t="str">
        <f>VLOOKUP(A265,[3]UKBuilding_List!$A$1:$D$376,3,FALSE)</f>
        <v>Bowman's Den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0706</v>
      </c>
      <c r="B357" s="3" t="str">
        <f>VLOOKUP(A357,[3]UKBuilding_List!$A$1:$D$376,3,FALSE)</f>
        <v>662 Maxwelton Ct</v>
      </c>
      <c r="C357" s="1"/>
    </row>
    <row r="358" spans="1:3" x14ac:dyDescent="0.25">
      <c r="A358" s="2" t="str">
        <f>([3]UKBuilding_List!A358)</f>
        <v>0708</v>
      </c>
      <c r="B358" s="3" t="str">
        <f>VLOOKUP(A358,[3]UKBuilding_List!$A$1:$D$376,3,FALSE)</f>
        <v>Kiln Enclosure Building</v>
      </c>
      <c r="C358" s="1"/>
    </row>
    <row r="359" spans="1:3" x14ac:dyDescent="0.25">
      <c r="A359" s="2" t="str">
        <f>([3]UKBuilding_List!A359)</f>
        <v>0709</v>
      </c>
      <c r="B359" s="3" t="str">
        <f>VLOOKUP(A359,[3]UKBuilding_List!$A$1:$D$376,3,FALSE)</f>
        <v>401 S Limestone</v>
      </c>
      <c r="C359" s="1"/>
    </row>
    <row r="360" spans="1:3" x14ac:dyDescent="0.25">
      <c r="A360" s="2" t="str">
        <f>([3]UKBuilding_List!A360)</f>
        <v>0710</v>
      </c>
      <c r="B360" s="3" t="str">
        <f>VLOOKUP(A360,[3]UKBuilding_List!$A$1:$D$376,3,FALSE)</f>
        <v>130 Winslow St</v>
      </c>
      <c r="C360" s="1"/>
    </row>
    <row r="361" spans="1:3" x14ac:dyDescent="0.25">
      <c r="A361" s="2">
        <f>([3]UKBuilding_List!A361)</f>
        <v>1200</v>
      </c>
      <c r="B361" s="3" t="str">
        <f>VLOOKUP(A361,[3]UKBuilding_List!$A$1:$D$376,3,FALSE)</f>
        <v>Electric Substation #1</v>
      </c>
      <c r="C361" s="1"/>
    </row>
    <row r="362" spans="1:3" x14ac:dyDescent="0.25">
      <c r="A362" s="2">
        <f>([3]UKBuilding_List!A362)</f>
        <v>1201</v>
      </c>
      <c r="B362" s="3" t="str">
        <f>VLOOKUP(A362,[3]UKBuilding_List!$A$1:$D$376,3,FALSE)</f>
        <v>Electric Substation #3</v>
      </c>
      <c r="C362" s="1"/>
    </row>
    <row r="363" spans="1:3" x14ac:dyDescent="0.25">
      <c r="A363" s="2" t="str">
        <f>([3]UKBuilding_List!A363)</f>
        <v>8633</v>
      </c>
      <c r="B363" s="3" t="str">
        <f>VLOOKUP(A363,[3]UKBuilding_List!$A$1:$D$376,3,FALSE)</f>
        <v>UK HealthCare Good Samaritan Hospital</v>
      </c>
      <c r="C363" s="1"/>
    </row>
    <row r="364" spans="1:3" x14ac:dyDescent="0.25">
      <c r="A364" s="2" t="str">
        <f>([3]UKBuilding_List!A364)</f>
        <v>9127</v>
      </c>
      <c r="B364" s="3" t="str">
        <f>VLOOKUP(A364,[3]UKBuilding_List!$A$1:$D$376,3,FALSE)</f>
        <v>1101 S. Limestone</v>
      </c>
      <c r="C364" s="1"/>
    </row>
    <row r="365" spans="1:3" x14ac:dyDescent="0.25">
      <c r="A365" s="2" t="str">
        <f>([3]UKBuilding_List!A365)</f>
        <v>9777</v>
      </c>
      <c r="B365" s="3" t="str">
        <f>VLOOKUP(A365,[3]UKBuilding_List!$A$1:$D$376,3,FALSE)</f>
        <v>114 Conn Terrace</v>
      </c>
      <c r="C365" s="1"/>
    </row>
    <row r="366" spans="1:3" x14ac:dyDescent="0.25">
      <c r="A366" s="2">
        <f>([3]UKBuilding_List!A366)</f>
        <v>9813</v>
      </c>
      <c r="B366" s="3" t="str">
        <f>VLOOKUP(A366,[3]UKBuilding_List!$A$1:$D$376,3,FALSE)</f>
        <v>Child Development Center of the Bluegrass, Inc.</v>
      </c>
      <c r="C366" s="1"/>
    </row>
    <row r="367" spans="1:3" x14ac:dyDescent="0.25">
      <c r="A367" s="2" t="str">
        <f>([3]UKBuilding_List!A367)</f>
        <v>9853</v>
      </c>
      <c r="B367" s="3" t="str">
        <f>VLOOKUP(A367,[3]UKBuilding_List!$A$1:$D$376,3,FALSE)</f>
        <v>Shriners Hospitals for Children Medical Center - Lexington</v>
      </c>
      <c r="C367" s="1"/>
    </row>
    <row r="368" spans="1:3" x14ac:dyDescent="0.25">
      <c r="A368" s="2" t="str">
        <f>([3]UKBuilding_List!A368)</f>
        <v>9854</v>
      </c>
      <c r="B368" s="3" t="str">
        <f>VLOOKUP(A368,[3]UKBuilding_List!$A$1:$D$376,3,FALSE)</f>
        <v>Anthropology Research Building</v>
      </c>
      <c r="C368" s="1"/>
    </row>
    <row r="369" spans="1:3" x14ac:dyDescent="0.25">
      <c r="A369" s="2" t="str">
        <f>([3]UKBuilding_List!A369)</f>
        <v>9861</v>
      </c>
      <c r="B369" s="3" t="str">
        <f>VLOOKUP(A369,[3]UKBuilding_List!$A$1:$D$376,3,FALSE)</f>
        <v>845 Angliana Ave</v>
      </c>
      <c r="C369" s="1"/>
    </row>
    <row r="370" spans="1:3" x14ac:dyDescent="0.25">
      <c r="A370" s="2" t="str">
        <f>([3]UKBuilding_List!A370)</f>
        <v>9873</v>
      </c>
      <c r="B370" s="3" t="str">
        <f>VLOOKUP(A370,[3]UKBuilding_List!$A$1:$D$376,3,FALSE)</f>
        <v>UKHC Midwife Clinic</v>
      </c>
      <c r="C370" s="1"/>
    </row>
    <row r="371" spans="1:3" x14ac:dyDescent="0.25">
      <c r="A371" s="2" t="str">
        <f>([3]UKBuilding_List!A371)</f>
        <v>9875</v>
      </c>
      <c r="B371" s="3" t="str">
        <f>VLOOKUP(A371,[3]UKBuilding_List!$A$1:$D$376,3,FALSE)</f>
        <v>Vaughan Warehouse and Office</v>
      </c>
      <c r="C371" s="1"/>
    </row>
    <row r="372" spans="1:3" x14ac:dyDescent="0.25">
      <c r="A372" s="2" t="str">
        <f>([3]UKBuilding_List!A372)</f>
        <v>9876</v>
      </c>
      <c r="B372" s="3" t="str">
        <f>VLOOKUP(A372,[3]UKBuilding_List!$A$1:$D$376,3,FALSE)</f>
        <v>Vaughan Warehouse #1</v>
      </c>
      <c r="C372" s="1"/>
    </row>
    <row r="373" spans="1:3" x14ac:dyDescent="0.25">
      <c r="A373" s="2" t="str">
        <f>([3]UKBuilding_List!A373)</f>
        <v>9877</v>
      </c>
      <c r="B373" s="3" t="str">
        <f>VLOOKUP(A373,[3]UKBuilding_List!$A$1:$D$376,3,FALSE)</f>
        <v>Vaughan Warehouse #2</v>
      </c>
      <c r="C373" s="1"/>
    </row>
    <row r="374" spans="1:3" x14ac:dyDescent="0.25">
      <c r="A374" s="2" t="str">
        <f>([3]UKBuilding_List!A374)</f>
        <v>9878</v>
      </c>
      <c r="B374" s="3" t="str">
        <f>VLOOKUP(A374,[3]UKBuilding_List!$A$1:$D$376,3,FALSE)</f>
        <v>Vaughan Warehouse #7</v>
      </c>
      <c r="C374" s="1"/>
    </row>
    <row r="375" spans="1:3" x14ac:dyDescent="0.25">
      <c r="A375" s="2" t="str">
        <f>([3]UKBuilding_List!A375)</f>
        <v>9879</v>
      </c>
      <c r="B375" s="3" t="str">
        <f>VLOOKUP(A375,[3]UKBuilding_List!$A$1:$D$376,3,FALSE)</f>
        <v>Vaughan Warehouse #3</v>
      </c>
      <c r="C375" s="1"/>
    </row>
    <row r="376" spans="1:3" x14ac:dyDescent="0.25">
      <c r="A376" s="2" t="str">
        <f>([3]UKBuilding_List!A376)</f>
        <v>9881</v>
      </c>
      <c r="B376" s="3" t="str">
        <f>VLOOKUP(A376,[3]UKBuilding_List!$A$1:$D$376,3,FALSE)</f>
        <v>Vaughan Warehouse #4</v>
      </c>
      <c r="C376" s="1"/>
    </row>
    <row r="377" spans="1:3" x14ac:dyDescent="0.25">
      <c r="A377" s="2" t="str">
        <f>([3]UKBuilding_List!A377)</f>
        <v>9882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9925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9983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2018-07-09T13:30:49Z</dcterms:modified>
</cp:coreProperties>
</file>