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3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Changes'!$A$1:$I$30</definedName>
    <definedName name="_xlnm.Print_Area" localSheetId="1">'SAP Changes'!$A$1:$I$7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7" i="1" l="1"/>
  <c r="M7" i="1"/>
  <c r="J8" i="1"/>
  <c r="M8" i="1"/>
  <c r="J9" i="1"/>
  <c r="M9" i="1"/>
  <c r="J10" i="1"/>
  <c r="M10" i="1"/>
  <c r="J11" i="1"/>
  <c r="M11" i="1"/>
  <c r="J12" i="1"/>
  <c r="M12" i="1"/>
  <c r="J13" i="1"/>
  <c r="M13" i="1"/>
  <c r="J14" i="1"/>
  <c r="M14" i="1"/>
  <c r="J15" i="1"/>
  <c r="M15" i="1"/>
  <c r="J16" i="1"/>
  <c r="M16" i="1"/>
  <c r="J17" i="1"/>
  <c r="M17" i="1"/>
  <c r="J6" i="1"/>
  <c r="M6" i="1"/>
  <c r="E2" i="4" l="1"/>
  <c r="E1" i="4"/>
  <c r="B1" i="4"/>
  <c r="B2" i="4" l="1"/>
  <c r="M19" i="1" l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H37" i="1" l="1"/>
  <c r="G37" i="1"/>
  <c r="M37" i="1" l="1"/>
  <c r="K2" i="1" s="1"/>
  <c r="J37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<sst xmlns="http://schemas.openxmlformats.org/spreadsheetml/2006/main" count="172" uniqueCount="102">
  <si>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</si>
  <si>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</si>
  <si>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</si>
  <si>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</si>
  <si>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</si>
  <si>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</si>
  <si>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</si>
  <si>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</si>
  <si>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</si>
  <si>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</si>
  <si>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</si>
  <si>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</si>
  <si>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</si>
  <si>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</si>
  <si>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</si>
  <si>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</si>
  <si>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</si>
  <si>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</si>
  <si>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</si>
  <si>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</si>
  <si>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</si>
  <si>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</si>
  <si>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</si>
  <si>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</si>
  <si>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</si>
  <si>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</si>
  <si>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</si>
  <si>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</si>
  <si>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</si>
  <si>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</si>
  <si>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</si>
  <si>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</si>
  <si>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</si>
  <si>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</si>
  <si>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</si>
  <si>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</si>
  <si>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</si>
  <si>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</si>
  <si>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</si>
  <si>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</si>
  <si>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</si>
  <si>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</si>
  <si>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</si>
  <si>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</si>
  <si>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</si>
  <si>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</si>
  <si>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</si>
  <si>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</si>
  <si>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</si>
  <si>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</si>
  <si>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</si>
  <si>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</si>
  <si>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</si>
  <si>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</si>
  <si>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</si>
  <si>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</si>
  <si>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</si>
  <si>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</si>
  <si>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</si>
  <si>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</si>
  <si>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</si>
  <si>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</si>
  <si>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</si>
  <si>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</si>
  <si>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</si>
  <si>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</si>
  <si>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</si>
  <si>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</si>
  <si>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</si>
  <si>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</si>
  <si>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</si>
  <si>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</si>
  <si>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</si>
  <si>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0293</t>
  </si>
  <si>
    <t>Reno [0293] Chandler N051 and N053 Nuclear Camera and CT Control Room [ProjNo 7622]</t>
  </si>
  <si>
    <t>00</t>
  </si>
  <si>
    <t>N049</t>
  </si>
  <si>
    <t>N048</t>
  </si>
  <si>
    <t>N050</t>
  </si>
  <si>
    <t>N051</t>
  </si>
  <si>
    <t>N052</t>
  </si>
  <si>
    <t>N053</t>
  </si>
  <si>
    <t>N054</t>
  </si>
  <si>
    <t>N049A</t>
  </si>
  <si>
    <t>public toilet</t>
  </si>
  <si>
    <t>treatment</t>
  </si>
  <si>
    <t>laboratory</t>
  </si>
  <si>
    <t>N049A1</t>
  </si>
  <si>
    <t>storage</t>
  </si>
  <si>
    <t>toilet: staff</t>
  </si>
  <si>
    <t>office: tech/professional</t>
  </si>
  <si>
    <t>corridor</t>
  </si>
  <si>
    <t>N061</t>
  </si>
  <si>
    <t>N061A</t>
  </si>
  <si>
    <t>N001N1</t>
  </si>
  <si>
    <t>revised walls &amp; sheilding</t>
  </si>
  <si>
    <t>not found in ebars</t>
  </si>
  <si>
    <t>verify ebars tag - new door in existing frame</t>
  </si>
  <si>
    <t>LX-0293-00-N0050</t>
  </si>
  <si>
    <t>UK HOSPITAL - Room N0050</t>
  </si>
  <si>
    <t>LX-0293-00-N0054</t>
  </si>
  <si>
    <t>UK HOSPITAL - Room N0054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</si>
</sst>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25" fillId="0" borderId="0" xfId="0" applyFont="1"/>
    <xf numFmtId="49" fontId="0" fillId="38" borderId="0" xfId="0" applyNumberFormat="1" applyFill="1"/>
    <xf numFmtId="49" fontId="0" fillId="0" borderId="0" xfId="0" applyNumberFormat="1"/>
    <xf numFmtId="49" fontId="0" fillId="0" borderId="0" xfId="0" applyNumberFormat="1" applyFill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Band Viewing Tower</v>
          </cell>
          <cell r="D153" t="str">
            <v>Band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0626</v>
          </cell>
          <cell r="B319">
            <v>626</v>
          </cell>
          <cell r="C319" t="str">
            <v>1119 S. Limestone</v>
          </cell>
          <cell r="D319" t="str">
            <v>1119 S. Limestone</v>
          </cell>
        </row>
        <row r="320">
          <cell r="A320" t="str">
            <v>0630</v>
          </cell>
          <cell r="B320">
            <v>630</v>
          </cell>
          <cell r="C320" t="str">
            <v>Air Medical Crew Quarters</v>
          </cell>
          <cell r="D320" t="str">
            <v>Air Medical Crew Quarters</v>
          </cell>
        </row>
        <row r="321">
          <cell r="A321" t="str">
            <v>0633</v>
          </cell>
          <cell r="B321">
            <v>633</v>
          </cell>
          <cell r="C321" t="str">
            <v>Davis Marksbury Building</v>
          </cell>
          <cell r="D321" t="str">
            <v>Davis Marksbury Building</v>
          </cell>
        </row>
        <row r="322">
          <cell r="A322" t="str">
            <v>0644</v>
          </cell>
          <cell r="B322">
            <v>644</v>
          </cell>
          <cell r="C322" t="str">
            <v>Wildcat Coal Lodge</v>
          </cell>
          <cell r="D322" t="str">
            <v>Wildcat Coal Lodge</v>
          </cell>
        </row>
        <row r="323">
          <cell r="A323" t="str">
            <v>0651</v>
          </cell>
          <cell r="B323">
            <v>651</v>
          </cell>
          <cell r="C323" t="str">
            <v>Mandrell Hall</v>
          </cell>
          <cell r="D323" t="str">
            <v>Mandrell Hall</v>
          </cell>
        </row>
        <row r="324">
          <cell r="A324" t="str">
            <v>0652</v>
          </cell>
          <cell r="B324">
            <v>652</v>
          </cell>
          <cell r="C324" t="str">
            <v>Bosworth Hall</v>
          </cell>
          <cell r="D324" t="str">
            <v>Bosworth Hall</v>
          </cell>
        </row>
        <row r="325">
          <cell r="A325" t="str">
            <v>0653</v>
          </cell>
          <cell r="B325">
            <v>653</v>
          </cell>
          <cell r="C325" t="str">
            <v>Sanders Hall</v>
          </cell>
          <cell r="D325" t="str">
            <v>Sanders Hall</v>
          </cell>
        </row>
        <row r="326">
          <cell r="A326" t="str">
            <v>0654</v>
          </cell>
          <cell r="B326">
            <v>654</v>
          </cell>
          <cell r="C326" t="str">
            <v>Building 100</v>
          </cell>
          <cell r="D326" t="str">
            <v>Building 100</v>
          </cell>
        </row>
        <row r="327">
          <cell r="A327" t="str">
            <v>0655</v>
          </cell>
          <cell r="B327">
            <v>655</v>
          </cell>
          <cell r="C327" t="str">
            <v>Building 200</v>
          </cell>
          <cell r="D327" t="str">
            <v>Building 200</v>
          </cell>
        </row>
        <row r="328">
          <cell r="A328" t="str">
            <v>0656</v>
          </cell>
          <cell r="B328">
            <v>656</v>
          </cell>
          <cell r="C328" t="str">
            <v>Building 300</v>
          </cell>
          <cell r="D328" t="str">
            <v>Building 300</v>
          </cell>
        </row>
        <row r="329">
          <cell r="A329" t="str">
            <v>0657</v>
          </cell>
          <cell r="B329">
            <v>657</v>
          </cell>
          <cell r="C329" t="str">
            <v>Building 400</v>
          </cell>
          <cell r="D329" t="str">
            <v>Building 400</v>
          </cell>
        </row>
        <row r="330">
          <cell r="A330" t="str">
            <v>0658</v>
          </cell>
          <cell r="B330">
            <v>658</v>
          </cell>
          <cell r="C330" t="str">
            <v>Maintenance Bldg.</v>
          </cell>
          <cell r="D330" t="str">
            <v>Maintenance Bldg.</v>
          </cell>
        </row>
        <row r="331">
          <cell r="A331" t="str">
            <v>0659</v>
          </cell>
          <cell r="B331">
            <v>659</v>
          </cell>
          <cell r="C331" t="str">
            <v>Gas Building</v>
          </cell>
          <cell r="D331" t="str">
            <v>Gas Building</v>
          </cell>
        </row>
        <row r="332">
          <cell r="A332" t="str">
            <v>0660</v>
          </cell>
          <cell r="B332">
            <v>660</v>
          </cell>
          <cell r="C332" t="str">
            <v>Maxwelton Ct. Apts #1</v>
          </cell>
          <cell r="D332" t="str">
            <v>Maxwelton Ct. Apts #1</v>
          </cell>
        </row>
        <row r="333">
          <cell r="A333" t="str">
            <v>0661</v>
          </cell>
          <cell r="B333">
            <v>661</v>
          </cell>
          <cell r="C333" t="str">
            <v>Maxwelton Ct. Apts #2</v>
          </cell>
          <cell r="D333" t="str">
            <v>Maxwelton Ct. Apts #2</v>
          </cell>
        </row>
        <row r="334">
          <cell r="A334" t="str">
            <v>0662</v>
          </cell>
          <cell r="B334">
            <v>662</v>
          </cell>
          <cell r="C334" t="str">
            <v>Maxwelton Ct. Apts #3</v>
          </cell>
          <cell r="D334" t="str">
            <v>Maxwelton Ct. Apts #3</v>
          </cell>
        </row>
        <row r="335">
          <cell r="A335" t="str">
            <v>0663</v>
          </cell>
          <cell r="B335">
            <v>663</v>
          </cell>
          <cell r="C335" t="str">
            <v>Maxwelton Ct. Apts #4</v>
          </cell>
          <cell r="D335" t="str">
            <v>Maxwelton Ct. Apts #4</v>
          </cell>
        </row>
        <row r="336">
          <cell r="A336" t="str">
            <v>0664</v>
          </cell>
          <cell r="B336">
            <v>664</v>
          </cell>
          <cell r="C336" t="str">
            <v>Maxwelton Ct. Apts #5</v>
          </cell>
          <cell r="D336" t="str">
            <v>Maxwelton Ct. Apts #5</v>
          </cell>
        </row>
        <row r="337">
          <cell r="A337" t="str">
            <v>0665</v>
          </cell>
          <cell r="B337">
            <v>665</v>
          </cell>
          <cell r="C337" t="str">
            <v>Maxwelton Ct. Apts #6</v>
          </cell>
          <cell r="D337" t="str">
            <v>Maxwelton Ct. Apts #6</v>
          </cell>
        </row>
        <row r="338">
          <cell r="A338" t="str">
            <v>0666</v>
          </cell>
          <cell r="B338">
            <v>666</v>
          </cell>
          <cell r="C338" t="str">
            <v>Maxwelton Ct. Apts #7</v>
          </cell>
          <cell r="D338" t="str">
            <v>Maxwelton Ct. Apts #7</v>
          </cell>
        </row>
        <row r="339">
          <cell r="A339" t="str">
            <v>0667</v>
          </cell>
          <cell r="B339">
            <v>667</v>
          </cell>
          <cell r="C339" t="str">
            <v>Maxwelton Ct. Apts #8</v>
          </cell>
          <cell r="D339" t="str">
            <v>Maxwelton Ct. Apts #8</v>
          </cell>
        </row>
        <row r="340">
          <cell r="A340" t="str">
            <v>0668</v>
          </cell>
          <cell r="B340">
            <v>668</v>
          </cell>
          <cell r="C340" t="str">
            <v>Maxwelton Ct. Apts #9</v>
          </cell>
          <cell r="D340" t="str">
            <v>Maxwelton Ct. Apts #9</v>
          </cell>
        </row>
        <row r="341">
          <cell r="A341" t="str">
            <v>0669</v>
          </cell>
          <cell r="B341">
            <v>669</v>
          </cell>
          <cell r="C341" t="str">
            <v>Maxwelton Ct. Apts #10</v>
          </cell>
          <cell r="D341" t="str">
            <v>Maxwelton Ct. Apts #10</v>
          </cell>
        </row>
        <row r="342">
          <cell r="A342" t="str">
            <v>0670</v>
          </cell>
          <cell r="B342">
            <v>670</v>
          </cell>
          <cell r="C342" t="str">
            <v>Maxwelton Ct. Apts #11</v>
          </cell>
          <cell r="D342" t="str">
            <v>Maxwelton Ct. Apts #11</v>
          </cell>
        </row>
        <row r="343">
          <cell r="A343" t="str">
            <v>0671</v>
          </cell>
          <cell r="B343">
            <v>671</v>
          </cell>
          <cell r="C343" t="str">
            <v>Maxwelton Ct. Apts #12</v>
          </cell>
          <cell r="D343" t="str">
            <v>Maxwelton Ct. Apts #12</v>
          </cell>
        </row>
        <row r="344">
          <cell r="A344" t="str">
            <v>0672</v>
          </cell>
          <cell r="B344">
            <v>672</v>
          </cell>
          <cell r="C344" t="str">
            <v>Maxwelton Ct. Apts #13</v>
          </cell>
          <cell r="D344" t="str">
            <v>Maxwelton Ct. Apts #13</v>
          </cell>
        </row>
        <row r="345">
          <cell r="A345" t="str">
            <v>0673</v>
          </cell>
          <cell r="B345">
            <v>673</v>
          </cell>
          <cell r="C345" t="str">
            <v>Maxwelton Ct. Apts #14</v>
          </cell>
          <cell r="D345" t="str">
            <v>Maxwelton Ct. Apts #14</v>
          </cell>
        </row>
        <row r="346">
          <cell r="A346" t="str">
            <v>0674</v>
          </cell>
          <cell r="B346">
            <v>674</v>
          </cell>
          <cell r="C346" t="str">
            <v>Maxwelton Ct. Apts #15</v>
          </cell>
          <cell r="D346" t="str">
            <v>Maxwelton Ct. Apts #15</v>
          </cell>
        </row>
        <row r="347">
          <cell r="A347" t="str">
            <v>0675</v>
          </cell>
          <cell r="B347">
            <v>675</v>
          </cell>
          <cell r="C347" t="str">
            <v>Maxwelton Ct. Apts #16</v>
          </cell>
          <cell r="D347" t="str">
            <v>Maxwelton Ct. Apts #16</v>
          </cell>
        </row>
        <row r="348">
          <cell r="A348" t="str">
            <v>0676</v>
          </cell>
          <cell r="B348">
            <v>676</v>
          </cell>
          <cell r="C348" t="str">
            <v>Bill Gatton Student Center</v>
          </cell>
          <cell r="D348" t="str">
            <v>Bill Gatton Student Center</v>
          </cell>
        </row>
        <row r="349">
          <cell r="A349" t="str">
            <v>0677</v>
          </cell>
          <cell r="B349">
            <v>677</v>
          </cell>
          <cell r="C349" t="str">
            <v>University Flats</v>
          </cell>
          <cell r="D349" t="str">
            <v>University Flats</v>
          </cell>
        </row>
        <row r="350">
          <cell r="A350" t="str">
            <v>0678</v>
          </cell>
          <cell r="B350">
            <v>678</v>
          </cell>
          <cell r="C350" t="str">
            <v>Lewis Hall</v>
          </cell>
          <cell r="D350" t="str">
            <v>Lewis Hall</v>
          </cell>
        </row>
        <row r="351">
          <cell r="A351" t="str">
            <v>0679</v>
          </cell>
          <cell r="B351">
            <v>679</v>
          </cell>
          <cell r="C351" t="str">
            <v>Research Building #2</v>
          </cell>
          <cell r="D351" t="str">
            <v>Research Building #2</v>
          </cell>
        </row>
        <row r="352">
          <cell r="A352" t="str">
            <v>0682</v>
          </cell>
          <cell r="B352">
            <v>682</v>
          </cell>
          <cell r="C352" t="str">
            <v>Baseball Facility</v>
          </cell>
          <cell r="D352" t="str">
            <v>Baseball Facility</v>
          </cell>
        </row>
        <row r="353">
          <cell r="A353" t="str">
            <v>0690</v>
          </cell>
          <cell r="B353">
            <v>690</v>
          </cell>
          <cell r="C353" t="str">
            <v>441 Rose Ln</v>
          </cell>
          <cell r="D353" t="str">
            <v>441 Rose Ln</v>
          </cell>
        </row>
        <row r="354">
          <cell r="A354" t="str">
            <v>0695</v>
          </cell>
          <cell r="B354">
            <v>695</v>
          </cell>
          <cell r="C354" t="str">
            <v>Blue Lot Bus Shelter</v>
          </cell>
          <cell r="D354" t="str">
            <v>Blue Lot Bus Shelter</v>
          </cell>
        </row>
        <row r="355">
          <cell r="A355" t="str">
            <v>0698</v>
          </cell>
          <cell r="B355">
            <v>698</v>
          </cell>
          <cell r="C355" t="str">
            <v>University Inn #1</v>
          </cell>
          <cell r="D355" t="str">
            <v>University Inn #1</v>
          </cell>
        </row>
        <row r="356">
          <cell r="A356" t="str">
            <v>0699</v>
          </cell>
          <cell r="B356">
            <v>699</v>
          </cell>
          <cell r="C356" t="str">
            <v>University Inn #2</v>
          </cell>
          <cell r="D356" t="str">
            <v>University Inn #2</v>
          </cell>
        </row>
        <row r="357">
          <cell r="A357" t="str">
            <v>0702</v>
          </cell>
          <cell r="B357">
            <v>702</v>
          </cell>
          <cell r="C357" t="str">
            <v>Soccer Support Building</v>
          </cell>
          <cell r="D357" t="str">
            <v>Soccer Support Building</v>
          </cell>
        </row>
        <row r="358">
          <cell r="A358" t="str">
            <v>0703</v>
          </cell>
          <cell r="B358">
            <v>703</v>
          </cell>
          <cell r="C358" t="str">
            <v>Senior Center</v>
          </cell>
          <cell r="D358" t="str">
            <v>Senior Center</v>
          </cell>
        </row>
        <row r="359">
          <cell r="A359" t="str">
            <v>0705</v>
          </cell>
          <cell r="B359">
            <v>705</v>
          </cell>
          <cell r="C359" t="str">
            <v>131 Virginia Ave</v>
          </cell>
          <cell r="D359" t="str">
            <v>131 Virginia Ave</v>
          </cell>
        </row>
        <row r="360">
          <cell r="A360" t="str">
            <v>0706</v>
          </cell>
          <cell r="B360">
            <v>706</v>
          </cell>
          <cell r="C360" t="str">
            <v>662 Maxwelton Ct</v>
          </cell>
          <cell r="D360" t="str">
            <v>662 Maxwelton Ct</v>
          </cell>
        </row>
        <row r="361">
          <cell r="A361" t="str">
            <v>0708</v>
          </cell>
          <cell r="B361">
            <v>708</v>
          </cell>
          <cell r="C361" t="str">
            <v>Kiln Enclosure Building</v>
          </cell>
          <cell r="D361" t="str">
            <v>Kiln Enclosure Building</v>
          </cell>
        </row>
        <row r="362">
          <cell r="A362" t="str">
            <v>0709</v>
          </cell>
          <cell r="B362">
            <v>709</v>
          </cell>
          <cell r="C362" t="str">
            <v>401 S Limestone</v>
          </cell>
          <cell r="D362" t="str">
            <v>401 S Limestone</v>
          </cell>
        </row>
        <row r="363">
          <cell r="A363" t="str">
            <v>0710</v>
          </cell>
          <cell r="B363">
            <v>710</v>
          </cell>
          <cell r="C363" t="str">
            <v>130 Winslow St</v>
          </cell>
          <cell r="D363" t="str">
            <v>130 Winslow St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</row>
        <row r="378">
          <cell r="A378" t="str">
            <v>9879</v>
          </cell>
        </row>
        <row r="379">
          <cell r="A379" t="str">
            <v>9881</v>
          </cell>
        </row>
        <row r="380">
          <cell r="A380" t="str">
            <v>9882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3"/>
  <sheetViews>
    <sheetView tabSelected="1" zoomScale="90" zoomScaleNormal="90" workbookViewId="0">
      <selection activeCell="H22" sqref="H22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81" t="s">
        <v>73</v>
      </c>
      <c r="C1" s="81"/>
      <c r="F1" s="68" t="s">
        <v>10</v>
      </c>
      <c r="G1" s="18">
        <v>43242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82" t="str">
        <f>VLOOKUP(B1,BuildingList!A:B,2,FALSE)</f>
        <v>UK Hospital - Chandler Medical Center &amp; Hospital</v>
      </c>
      <c r="C2" s="82"/>
      <c r="F2" s="69" t="s">
        <v>12</v>
      </c>
      <c r="G2" s="22" t="s">
        <v>58</v>
      </c>
      <c r="J2" s="15">
        <f>G37-J37</f>
        <v>4</v>
      </c>
      <c r="K2" s="15">
        <f>H37-M37</f>
        <v>2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A4" s="77" t="s">
        <v>74</v>
      </c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63" t="s">
        <v>94</v>
      </c>
      <c r="B6" s="48" t="s">
        <v>75</v>
      </c>
      <c r="C6" s="42" t="s">
        <v>50</v>
      </c>
      <c r="E6" s="50">
        <v>1737</v>
      </c>
      <c r="F6" s="50">
        <v>1737</v>
      </c>
      <c r="G6" s="50" t="s">
        <v>3</v>
      </c>
      <c r="H6" s="41" t="s">
        <v>18</v>
      </c>
      <c r="I6" s="42" t="s">
        <v>91</v>
      </c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  <c r="P6" s="41" t="s">
        <v>96</v>
      </c>
    </row>
    <row r="7" spans="1:16" s="41" customFormat="1" x14ac:dyDescent="0.25">
      <c r="A7" s="48" t="s">
        <v>77</v>
      </c>
      <c r="B7" s="48" t="s">
        <v>75</v>
      </c>
      <c r="C7" s="42" t="s">
        <v>71</v>
      </c>
      <c r="E7" s="50">
        <v>33</v>
      </c>
      <c r="F7" s="50">
        <v>37</v>
      </c>
      <c r="G7" s="50" t="s">
        <v>2</v>
      </c>
      <c r="H7" s="41" t="s">
        <v>2</v>
      </c>
      <c r="I7" s="42" t="s">
        <v>84</v>
      </c>
      <c r="J7" s="59" t="str">
        <f>IF(G7="No Change","N/A",IF(G7="New Tag Required",Lookup!F:F,IF(G7="Remove Old Tag",Lookup!F:F,IF(G7="N/A","N/A",""))))</f>
        <v>N/A</v>
      </c>
      <c r="K7" s="60"/>
      <c r="L7" s="48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x14ac:dyDescent="0.25">
      <c r="A8" s="48" t="s">
        <v>76</v>
      </c>
      <c r="B8" s="48" t="s">
        <v>75</v>
      </c>
      <c r="C8" s="42" t="s">
        <v>71</v>
      </c>
      <c r="E8" s="50">
        <v>596</v>
      </c>
      <c r="F8" s="50">
        <v>601</v>
      </c>
      <c r="G8" s="50" t="s">
        <v>2</v>
      </c>
      <c r="H8" s="41" t="s">
        <v>2</v>
      </c>
      <c r="I8" s="42" t="s">
        <v>85</v>
      </c>
      <c r="J8" s="59" t="str">
        <f>IF(G8="No Change","N/A",IF(G8="New Tag Required",Lookup!F:F,IF(G8="Remove Old Tag",Lookup!F:F,IF(G8="N/A","N/A",""))))</f>
        <v>N/A</v>
      </c>
      <c r="K8" s="60"/>
      <c r="L8" s="61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25">
      <c r="A9" s="48" t="s">
        <v>83</v>
      </c>
      <c r="B9" s="48" t="s">
        <v>75</v>
      </c>
      <c r="C9" s="42" t="s">
        <v>71</v>
      </c>
      <c r="E9" s="50">
        <v>176</v>
      </c>
      <c r="F9" s="50">
        <v>179</v>
      </c>
      <c r="G9" s="50" t="s">
        <v>2</v>
      </c>
      <c r="H9" s="41" t="s">
        <v>2</v>
      </c>
      <c r="I9" s="42" t="s">
        <v>86</v>
      </c>
      <c r="J9" s="59" t="str">
        <f>IF(G9="No Change","N/A",IF(G9="New Tag Required",Lookup!F:F,IF(G9="Remove Old Tag",Lookup!F:F,IF(G9="N/A","N/A",""))))</f>
        <v>N/A</v>
      </c>
      <c r="K9" s="60"/>
      <c r="L9" s="61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ht="15" customHeight="1" x14ac:dyDescent="0.25">
      <c r="A10" s="48" t="s">
        <v>87</v>
      </c>
      <c r="B10" s="48" t="s">
        <v>75</v>
      </c>
      <c r="C10" s="42" t="s">
        <v>71</v>
      </c>
      <c r="E10" s="50">
        <v>27</v>
      </c>
      <c r="F10" s="50">
        <v>33</v>
      </c>
      <c r="G10" s="50" t="s">
        <v>2</v>
      </c>
      <c r="H10" s="41" t="s">
        <v>2</v>
      </c>
      <c r="I10" s="42" t="s">
        <v>88</v>
      </c>
      <c r="J10" s="59" t="str">
        <f>IF(G10="No Change","N/A",IF(G10="New Tag Required",Lookup!F:F,IF(G10="Remove Old Tag",Lookup!F:F,IF(G10="N/A","N/A",""))))</f>
        <v>N/A</v>
      </c>
      <c r="K10" s="60"/>
      <c r="L10" s="63"/>
      <c r="M10" s="59" t="str">
        <f>IF(H10="No Change","N/A",IF(H10="New Tag Required",Lookup!F:F,IF(H10="Remove Old Sign",Lookup!F:F,IF(H10="N/A","N/A",""))))</f>
        <v>N/A</v>
      </c>
      <c r="N10" s="60"/>
      <c r="O10" s="59"/>
    </row>
    <row r="11" spans="1:16" s="41" customFormat="1" x14ac:dyDescent="0.25">
      <c r="A11" s="48" t="s">
        <v>78</v>
      </c>
      <c r="B11" s="48" t="s">
        <v>75</v>
      </c>
      <c r="C11" s="42" t="s">
        <v>71</v>
      </c>
      <c r="E11" s="50">
        <v>28</v>
      </c>
      <c r="F11" s="50">
        <v>26</v>
      </c>
      <c r="G11" s="50" t="s">
        <v>2</v>
      </c>
      <c r="H11" s="41" t="s">
        <v>2</v>
      </c>
      <c r="I11" s="42" t="s">
        <v>89</v>
      </c>
      <c r="J11" s="59" t="str">
        <f>IF(G11="No Change","N/A",IF(G11="New Tag Required",Lookup!F:F,IF(G11="Remove Old Tag",Lookup!F:F,IF(G11="N/A","N/A",""))))</f>
        <v>N/A</v>
      </c>
      <c r="K11" s="60"/>
      <c r="L11" s="63"/>
      <c r="M11" s="59" t="str">
        <f>IF(H11="No Change","N/A",IF(H11="New Tag Required",Lookup!F:F,IF(H11="Remove Old Sign",Lookup!F:F,IF(H11="N/A","N/A",""))))</f>
        <v>N/A</v>
      </c>
      <c r="N11" s="60"/>
      <c r="O11" s="59"/>
    </row>
    <row r="12" spans="1:16" s="41" customFormat="1" x14ac:dyDescent="0.25">
      <c r="A12" s="48" t="s">
        <v>79</v>
      </c>
      <c r="B12" s="48" t="s">
        <v>75</v>
      </c>
      <c r="C12" s="42" t="s">
        <v>49</v>
      </c>
      <c r="E12" s="62">
        <v>513</v>
      </c>
      <c r="F12" s="62">
        <v>519</v>
      </c>
      <c r="G12" s="50" t="s">
        <v>3</v>
      </c>
      <c r="H12" s="41" t="s">
        <v>2</v>
      </c>
      <c r="I12" s="42" t="s">
        <v>85</v>
      </c>
      <c r="J12" s="59">
        <f>IF(G12="No Change","N/A",IF(G12="New Tag Required",Lookup!F:F,IF(G12="Remove Old Tag",Lookup!F:F,IF(G12="N/A","N/A",""))))</f>
        <v>0</v>
      </c>
      <c r="K12" s="60"/>
      <c r="L12" s="63"/>
      <c r="M12" s="59" t="str">
        <f>IF(H12="No Change","N/A",IF(H12="New Tag Required",Lookup!F:F,IF(H12="Remove Old Sign",Lookup!F:F,IF(H12="N/A","N/A",""))))</f>
        <v>N/A</v>
      </c>
      <c r="N12" s="60"/>
      <c r="O12" s="59"/>
      <c r="P12" s="41" t="s">
        <v>97</v>
      </c>
    </row>
    <row r="13" spans="1:16" s="41" customFormat="1" x14ac:dyDescent="0.25">
      <c r="A13" s="48" t="s">
        <v>80</v>
      </c>
      <c r="B13" s="48" t="s">
        <v>75</v>
      </c>
      <c r="C13" s="42" t="s">
        <v>22</v>
      </c>
      <c r="E13" s="50">
        <v>133</v>
      </c>
      <c r="F13" s="50">
        <v>93</v>
      </c>
      <c r="G13" s="50" t="s">
        <v>2</v>
      </c>
      <c r="H13" s="41" t="s">
        <v>2</v>
      </c>
      <c r="I13" s="42" t="s">
        <v>90</v>
      </c>
      <c r="J13" s="59" t="str">
        <f>IF(G13="No Change","N/A",IF(G13="New Tag Required",Lookup!F:F,IF(G13="Remove Old Tag",Lookup!F:F,IF(G13="N/A","N/A",""))))</f>
        <v>N/A</v>
      </c>
      <c r="K13" s="60"/>
      <c r="L13" s="63"/>
      <c r="M13" s="59" t="str">
        <f>IF(H13="No Change","N/A",IF(H13="New Tag Required",Lookup!F:F,IF(H13="Remove Old Sign",Lookup!F:F,IF(H13="N/A","N/A",""))))</f>
        <v>N/A</v>
      </c>
      <c r="N13" s="60"/>
      <c r="O13" s="59"/>
    </row>
    <row r="14" spans="1:16" s="41" customFormat="1" x14ac:dyDescent="0.25">
      <c r="A14" s="48" t="s">
        <v>81</v>
      </c>
      <c r="B14" s="48" t="s">
        <v>75</v>
      </c>
      <c r="C14" s="42" t="s">
        <v>71</v>
      </c>
      <c r="E14" s="50">
        <v>588</v>
      </c>
      <c r="F14" s="50">
        <v>586</v>
      </c>
      <c r="G14" s="50" t="s">
        <v>3</v>
      </c>
      <c r="H14" s="41" t="s">
        <v>2</v>
      </c>
      <c r="I14" s="42" t="s">
        <v>85</v>
      </c>
      <c r="J14" s="59">
        <f>IF(G14="No Change","N/A",IF(G14="New Tag Required",Lookup!F:F,IF(G14="Remove Old Tag",Lookup!F:F,IF(G14="N/A","N/A",""))))</f>
        <v>0</v>
      </c>
      <c r="K14" s="60"/>
      <c r="L14" s="63"/>
      <c r="M14" s="59" t="str">
        <f>IF(H14="No Change","N/A",IF(H14="New Tag Required",Lookup!F:F,IF(H14="Remove Old Sign",Lookup!F:F,IF(H14="N/A","N/A",""))))</f>
        <v>N/A</v>
      </c>
      <c r="N14" s="60"/>
      <c r="O14" s="59"/>
      <c r="P14" s="41" t="s">
        <v>97</v>
      </c>
    </row>
    <row r="15" spans="1:16" s="41" customFormat="1" x14ac:dyDescent="0.25">
      <c r="A15" s="48" t="s">
        <v>82</v>
      </c>
      <c r="B15" s="48" t="s">
        <v>75</v>
      </c>
      <c r="C15" s="42" t="s">
        <v>50</v>
      </c>
      <c r="E15" s="50">
        <v>0</v>
      </c>
      <c r="F15" s="50">
        <v>40</v>
      </c>
      <c r="G15" s="50" t="s">
        <v>3</v>
      </c>
      <c r="H15" s="41" t="s">
        <v>18</v>
      </c>
      <c r="I15" s="42"/>
      <c r="J15" s="59">
        <f>IF(G15="No Change","N/A",IF(G15="New Tag Required",Lookup!F:F,IF(G15="Remove Old Tag",Lookup!F:F,IF(G15="N/A","N/A",""))))</f>
        <v>0</v>
      </c>
      <c r="K15" s="60"/>
      <c r="L15" s="63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 t="s">
        <v>92</v>
      </c>
      <c r="B16" s="48" t="s">
        <v>75</v>
      </c>
      <c r="C16" s="42" t="s">
        <v>71</v>
      </c>
      <c r="E16" s="50">
        <v>809</v>
      </c>
      <c r="F16" s="50">
        <v>535</v>
      </c>
      <c r="G16" s="50" t="s">
        <v>2</v>
      </c>
      <c r="H16" s="41" t="s">
        <v>2</v>
      </c>
      <c r="I16" s="42" t="s">
        <v>85</v>
      </c>
      <c r="J16" s="59" t="str">
        <f>IF(G16="No Change","N/A",IF(G16="New Tag Required",Lookup!F:F,IF(G16="Remove Old Tag",Lookup!F:F,IF(G16="N/A","N/A",""))))</f>
        <v>N/A</v>
      </c>
      <c r="K16" s="60"/>
      <c r="L16" s="63"/>
      <c r="M16" s="59" t="str">
        <f>IF(H16="No Change","N/A",IF(H16="New Tag Required",Lookup!F:F,IF(H16="Remove Old Sign",Lookup!F:F,IF(H16="N/A","N/A",""))))</f>
        <v>N/A</v>
      </c>
      <c r="N16" s="60"/>
      <c r="O16" s="59"/>
      <c r="P16" s="41" t="s">
        <v>95</v>
      </c>
    </row>
    <row r="17" spans="1:16" s="41" customFormat="1" x14ac:dyDescent="0.25">
      <c r="A17" s="63" t="s">
        <v>93</v>
      </c>
      <c r="B17" s="48" t="s">
        <v>75</v>
      </c>
      <c r="C17" s="42" t="s">
        <v>71</v>
      </c>
      <c r="E17" s="50">
        <v>130</v>
      </c>
      <c r="F17" s="50">
        <v>114</v>
      </c>
      <c r="G17" s="50" t="s">
        <v>2</v>
      </c>
      <c r="H17" s="41" t="s">
        <v>2</v>
      </c>
      <c r="I17" s="42" t="s">
        <v>85</v>
      </c>
      <c r="J17" s="59" t="str">
        <f>IF(G17="No Change","N/A",IF(G17="New Tag Required",Lookup!F:F,IF(G17="Remove Old Tag",Lookup!F:F,IF(G17="N/A","N/A",""))))</f>
        <v>N/A</v>
      </c>
      <c r="K17" s="60"/>
      <c r="L17" s="63"/>
      <c r="M17" s="59" t="str">
        <f>IF(H17="No Change","N/A",IF(H17="New Tag Required",Lookup!F:F,IF(H17="Remove Old Sign",Lookup!F:F,IF(H17="N/A","N/A",""))))</f>
        <v>N/A</v>
      </c>
      <c r="N17" s="60"/>
      <c r="O17" s="59"/>
      <c r="P17" s="41" t="s">
        <v>95</v>
      </c>
    </row>
    <row r="19" spans="1:16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6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6" s="41" customFormat="1" x14ac:dyDescent="0.25"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6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6" s="41" customFormat="1" x14ac:dyDescent="0.25">
      <c r="B23" s="48"/>
      <c r="C23" s="42"/>
      <c r="E23" s="50"/>
      <c r="F23" s="51"/>
      <c r="G23" s="50"/>
      <c r="I23" s="42"/>
      <c r="J23" s="59" t="str">
        <f>IF(G23="No Change","N/A",IF(G23="New Tag Required",Lookup!F:F,IF(G23="Remove Old Tag",Lookup!F:F,IF(G23="N/A","N/A",""))))</f>
        <v/>
      </c>
      <c r="K23" s="64"/>
      <c r="L23" s="42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6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4"/>
      <c r="L24" s="42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6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4"/>
      <c r="O25" s="42"/>
    </row>
    <row r="26" spans="1:16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4"/>
      <c r="O26" s="42"/>
    </row>
    <row r="27" spans="1:16" s="41" customFormat="1" x14ac:dyDescent="0.25"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6" s="41" customFormat="1" x14ac:dyDescent="0.25"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6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6" s="41" customFormat="1" x14ac:dyDescent="0.25">
      <c r="A30" s="49"/>
      <c r="B30" s="48"/>
      <c r="C30" s="42"/>
      <c r="E30" s="50"/>
      <c r="F30" s="50"/>
      <c r="G30" s="50"/>
      <c r="I30" s="42"/>
      <c r="J30" s="59" t="str">
        <f>IF(G30="No Change","N/A",IF(G30="New Tag Required",Lookup!F:F,IF(G30="Remove Old Tag",Lookup!F:F,IF(G30="N/A","N/A",""))))</f>
        <v/>
      </c>
      <c r="K30" s="65"/>
      <c r="M30" s="59" t="str">
        <f>IF(H30="No Change","N/A",IF(H30="New Tag Required",Lookup!F:F,IF(H30="Remove Old Sign",Lookup!F:F,IF(H30="N/A","N/A",""))))</f>
        <v/>
      </c>
      <c r="N30" s="65"/>
    </row>
    <row r="31" spans="1:16" s="41" customFormat="1" x14ac:dyDescent="0.25">
      <c r="A31" s="49"/>
      <c r="B31" s="48"/>
      <c r="C31" s="42"/>
      <c r="E31" s="50"/>
      <c r="F31" s="50"/>
      <c r="G31" s="50"/>
      <c r="I31" s="42"/>
      <c r="J31" s="59" t="str">
        <f>IF(G31="No Change","N/A",IF(G31="New Tag Required",Lookup!F:F,IF(G31="Remove Old Tag",Lookup!F:F,IF(G31="N/A","N/A",""))))</f>
        <v/>
      </c>
      <c r="K31" s="65"/>
      <c r="M31" s="59" t="str">
        <f>IF(H31="No Change","N/A",IF(H31="New Tag Required",Lookup!F:F,IF(H31="Remove Old Sign",Lookup!F:F,IF(H31="N/A","N/A",""))))</f>
        <v/>
      </c>
      <c r="N31" s="65"/>
    </row>
    <row r="32" spans="1:16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x14ac:dyDescent="0.25">
      <c r="A33" s="56"/>
      <c r="C33" s="11"/>
      <c r="E33" s="30"/>
      <c r="F33" s="30"/>
      <c r="G33" s="30"/>
      <c r="J33" s="10" t="str">
        <f>IF(G33="No Change","N/A",IF(G33="New Tag Required",Lookup!F:F,IF(G33="Remove Old Tag",Lookup!F:F,IF(G33="N/A","N/A",""))))</f>
        <v/>
      </c>
      <c r="K33" s="32"/>
      <c r="M33" s="10" t="str">
        <f>IF(H33="No Change","N/A",IF(H33="New Tag Required",Lookup!F:F,IF(H33="Remove Old Sign",Lookup!F:F,IF(H33="N/A","N/A",""))))</f>
        <v/>
      </c>
      <c r="N33" s="32"/>
    </row>
    <row r="34" spans="1:14" x14ac:dyDescent="0.25">
      <c r="A34" s="56"/>
      <c r="C34" s="11"/>
      <c r="E34" s="30"/>
      <c r="F34" s="30"/>
      <c r="G34" s="30"/>
      <c r="J34" s="10" t="str">
        <f>IF(G34="No Change","N/A",IF(G34="New Tag Required",Lookup!F:F,IF(G34="Remove Old Tag",Lookup!F:F,IF(G34="N/A","N/A",""))))</f>
        <v/>
      </c>
      <c r="K34" s="32"/>
      <c r="M34" s="10" t="str">
        <f>IF(H34="No Change","N/A",IF(H34="New Tag Required",Lookup!F:F,IF(H34="Remove Old Sign",Lookup!F:F,IF(H34="N/A","N/A",""))))</f>
        <v/>
      </c>
      <c r="N34" s="32"/>
    </row>
    <row r="35" spans="1:14" ht="15.75" thickBot="1" x14ac:dyDescent="0.3">
      <c r="A35" s="56"/>
      <c r="C35" s="11"/>
      <c r="E35" s="30"/>
      <c r="F35" s="30"/>
      <c r="G35" s="30"/>
      <c r="K35" s="32"/>
      <c r="N35" s="32"/>
    </row>
    <row r="36" spans="1:14" ht="45" x14ac:dyDescent="0.25">
      <c r="A36" s="56"/>
      <c r="C36" s="11"/>
      <c r="E36" s="30"/>
      <c r="F36" s="30"/>
      <c r="G36" s="74" t="s">
        <v>45</v>
      </c>
      <c r="H36" s="75" t="s">
        <v>46</v>
      </c>
      <c r="J36" s="76" t="s">
        <v>40</v>
      </c>
      <c r="K36" s="10"/>
      <c r="L36" s="10"/>
      <c r="M36" s="76" t="s">
        <v>41</v>
      </c>
    </row>
    <row r="37" spans="1:14" ht="15.75" thickBot="1" x14ac:dyDescent="0.3">
      <c r="A37" s="56"/>
      <c r="C37" s="11"/>
      <c r="E37" s="30"/>
      <c r="F37" s="30"/>
      <c r="G37" s="14">
        <f>COUNTIF(G6:G36,"New Tag Required")</f>
        <v>4</v>
      </c>
      <c r="H37" s="13">
        <f>COUNTIF(H6:H36,"New Sign Required")</f>
        <v>2</v>
      </c>
      <c r="J37" s="12">
        <f>COUNTIF(J6:J36,"Installed")</f>
        <v>0</v>
      </c>
      <c r="K37" s="10"/>
      <c r="L37" s="10"/>
      <c r="M37" s="12">
        <f>COUNTIF(M6:M36,"Installed")</f>
        <v>0</v>
      </c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6"/>
      <c r="C43" s="11"/>
      <c r="E43" s="30"/>
      <c r="F43" s="30"/>
      <c r="G43" s="30"/>
    </row>
    <row r="44" spans="1:14" x14ac:dyDescent="0.25">
      <c r="A44" s="56"/>
      <c r="C44" s="11"/>
      <c r="E44" s="30"/>
      <c r="F44" s="30"/>
      <c r="G44" s="30"/>
    </row>
    <row r="45" spans="1:14" x14ac:dyDescent="0.25">
      <c r="A45" s="57"/>
      <c r="C45" s="11"/>
      <c r="E45" s="30"/>
      <c r="F45" s="33"/>
      <c r="G45" s="30"/>
    </row>
    <row r="46" spans="1:14" x14ac:dyDescent="0.25">
      <c r="A46" s="57"/>
      <c r="C46" s="11"/>
      <c r="E46" s="30"/>
      <c r="F46" s="33"/>
      <c r="G46" s="30"/>
    </row>
    <row r="47" spans="1:14" x14ac:dyDescent="0.25">
      <c r="A47" s="57"/>
      <c r="C47" s="11"/>
      <c r="E47" s="30"/>
      <c r="F47" s="34"/>
      <c r="G47" s="30"/>
    </row>
    <row r="48" spans="1:14" x14ac:dyDescent="0.25">
      <c r="A48" s="56"/>
      <c r="C48" s="11"/>
      <c r="E48" s="30"/>
      <c r="F48" s="33"/>
      <c r="G48" s="30"/>
    </row>
    <row r="49" spans="1:7" x14ac:dyDescent="0.25">
      <c r="A49" s="56"/>
      <c r="C49" s="11"/>
      <c r="E49" s="30"/>
      <c r="F49" s="33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0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1"/>
      <c r="G54" s="30"/>
    </row>
    <row r="55" spans="1:7" x14ac:dyDescent="0.25">
      <c r="A55" s="58"/>
      <c r="C55" s="11"/>
      <c r="E55" s="30"/>
      <c r="F55" s="30"/>
      <c r="G55" s="30"/>
    </row>
    <row r="56" spans="1:7" x14ac:dyDescent="0.25">
      <c r="A56" s="58"/>
      <c r="C56" s="11"/>
      <c r="E56" s="30"/>
      <c r="F56" s="30"/>
      <c r="G56" s="30"/>
    </row>
    <row r="57" spans="1:7" x14ac:dyDescent="0.25">
      <c r="A57" s="56"/>
      <c r="C57" s="11"/>
      <c r="E57" s="30"/>
      <c r="F57" s="30"/>
      <c r="G57" s="30"/>
    </row>
    <row r="58" spans="1:7" x14ac:dyDescent="0.25">
      <c r="A58" s="56"/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86" spans="3:3" x14ac:dyDescent="0.25">
      <c r="C86" s="11"/>
    </row>
    <row r="203" spans="3:3" x14ac:dyDescent="0.25">
      <c r="C203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2:G56 G19:G35 G6:G17">
    <cfRule type="containsText" dxfId="47" priority="135" operator="containsText" text="New Tag Required">
      <formula>NOT(ISERROR(SEARCH("New Tag Required",G6)))</formula>
    </cfRule>
  </conditionalFormatting>
  <conditionalFormatting sqref="D19:D102 D15:D17 D6:D8">
    <cfRule type="containsText" dxfId="46" priority="134" operator="containsText" text="Yes">
      <formula>NOT(ISERROR(SEARCH("Yes",D6)))</formula>
    </cfRule>
  </conditionalFormatting>
  <conditionalFormatting sqref="H42:H102 H203:H424 H19:H35 H6:H17">
    <cfRule type="containsText" dxfId="45" priority="122" operator="containsText" text="New Sign Required">
      <formula>NOT(ISERROR(SEARCH("New Sign Required",H6)))</formula>
    </cfRule>
  </conditionalFormatting>
  <conditionalFormatting sqref="G42:G102 G19:H35 G6:H17">
    <cfRule type="containsText" dxfId="44" priority="121" operator="containsText" text="Action Required">
      <formula>NOT(ISERROR(SEARCH("Action Required",G6)))</formula>
    </cfRule>
  </conditionalFormatting>
  <conditionalFormatting sqref="H42:H102">
    <cfRule type="containsText" dxfId="43" priority="120" operator="containsText" text="Action Required">
      <formula>NOT(ISERROR(SEARCH("Action Required",H42)))</formula>
    </cfRule>
  </conditionalFormatting>
  <conditionalFormatting sqref="G38:G41">
    <cfRule type="containsText" dxfId="42" priority="62" operator="containsText" text="New Tag Required">
      <formula>NOT(ISERROR(SEARCH("New Tag Required",G38)))</formula>
    </cfRule>
  </conditionalFormatting>
  <conditionalFormatting sqref="H38:H41">
    <cfRule type="containsText" dxfId="41" priority="60" operator="containsText" text="New Sign Required">
      <formula>NOT(ISERROR(SEARCH("New Sign Required",H38)))</formula>
    </cfRule>
  </conditionalFormatting>
  <conditionalFormatting sqref="G38:G41">
    <cfRule type="containsText" dxfId="40" priority="59" operator="containsText" text="Action Required">
      <formula>NOT(ISERROR(SEARCH("Action Required",G38)))</formula>
    </cfRule>
  </conditionalFormatting>
  <conditionalFormatting sqref="H38:H41">
    <cfRule type="containsText" dxfId="39" priority="58" operator="containsText" text="Action Required">
      <formula>NOT(ISERROR(SEARCH("Action Required",H38)))</formula>
    </cfRule>
  </conditionalFormatting>
  <conditionalFormatting sqref="D7:D8">
    <cfRule type="containsText" dxfId="38" priority="56" operator="containsText" text="Yes">
      <formula>NOT(ISERROR(SEARCH("Yes",D7)))</formula>
    </cfRule>
  </conditionalFormatting>
  <conditionalFormatting sqref="D103:D202">
    <cfRule type="containsText" dxfId="37" priority="54" operator="containsText" text="Yes">
      <formula>NOT(ISERROR(SEARCH("Yes",D103)))</formula>
    </cfRule>
  </conditionalFormatting>
  <conditionalFormatting sqref="H103:H202">
    <cfRule type="containsText" dxfId="36" priority="53" operator="containsText" text="New Sign Required">
      <formula>NOT(ISERROR(SEARCH("New Sign Required",H103)))</formula>
    </cfRule>
  </conditionalFormatting>
  <conditionalFormatting sqref="G103:G202">
    <cfRule type="containsText" dxfId="35" priority="52" operator="containsText" text="Action Required">
      <formula>NOT(ISERROR(SEARCH("Action Required",G103)))</formula>
    </cfRule>
  </conditionalFormatting>
  <conditionalFormatting sqref="H103:H202">
    <cfRule type="containsText" dxfId="34" priority="51" operator="containsText" text="Action Required">
      <formula>NOT(ISERROR(SEARCH("Action Required",H103)))</formula>
    </cfRule>
  </conditionalFormatting>
  <conditionalFormatting sqref="D8:D10">
    <cfRule type="containsText" dxfId="33" priority="37" operator="containsText" text="Yes">
      <formula>NOT(ISERROR(SEARCH("Yes",D8)))</formula>
    </cfRule>
  </conditionalFormatting>
  <conditionalFormatting sqref="J2:N2">
    <cfRule type="cellIs" dxfId="32" priority="28" operator="notEqual">
      <formula>0</formula>
    </cfRule>
  </conditionalFormatting>
  <conditionalFormatting sqref="J19:J34 J6:J17">
    <cfRule type="cellIs" dxfId="31" priority="27" operator="equal">
      <formula>0</formula>
    </cfRule>
  </conditionalFormatting>
  <conditionalFormatting sqref="M19:M34 M6:M17">
    <cfRule type="cellIs" dxfId="30" priority="26" operator="equal">
      <formula>0</formula>
    </cfRule>
  </conditionalFormatting>
  <conditionalFormatting sqref="J19:J34 J6:J17 M19:M34 M6:M17">
    <cfRule type="cellIs" dxfId="29" priority="23" operator="equal">
      <formula>"In Progress"</formula>
    </cfRule>
    <cfRule type="cellIs" dxfId="28" priority="24" operator="equal">
      <formula>"Log Issues"</formula>
    </cfRule>
    <cfRule type="cellIs" dxfId="27" priority="25" operator="equal">
      <formula>"N/A"</formula>
    </cfRule>
  </conditionalFormatting>
  <conditionalFormatting sqref="K7:K17 K17:L17 K6:L6">
    <cfRule type="expression" dxfId="26" priority="22">
      <formula>$J6="Log Issues"</formula>
    </cfRule>
  </conditionalFormatting>
  <conditionalFormatting sqref="N6:N17">
    <cfRule type="expression" dxfId="25" priority="21">
      <formula>$M6="Log Issues"</formula>
    </cfRule>
  </conditionalFormatting>
  <conditionalFormatting sqref="H19:H1048576 H1:H17">
    <cfRule type="containsText" dxfId="24" priority="15" operator="containsText" text="Remove Old Sign">
      <formula>NOT(ISERROR(SEARCH("Remove Old Sign",H1)))</formula>
    </cfRule>
    <cfRule type="containsText" dxfId="23" priority="16" operator="containsText" text="Move Sign to New Location">
      <formula>NOT(ISERROR(SEARCH("Move Sign to New Location",H1)))</formula>
    </cfRule>
  </conditionalFormatting>
  <conditionalFormatting sqref="G19:G1048576 G1:G17">
    <cfRule type="containsText" dxfId="22" priority="14" operator="containsText" text="Remove Old Tag">
      <formula>NOT(ISERROR(SEARCH("Remove Old Tag",G1)))</formula>
    </cfRule>
  </conditionalFormatting>
  <conditionalFormatting sqref="D10">
    <cfRule type="containsText" dxfId="21" priority="12" operator="containsText" text="Yes">
      <formula>NOT(ISERROR(SEARCH("Yes",D10)))</formula>
    </cfRule>
  </conditionalFormatting>
  <conditionalFormatting sqref="D11">
    <cfRule type="containsText" dxfId="20" priority="11" operator="containsText" text="Yes">
      <formula>NOT(ISERROR(SEARCH("Yes",D11)))</formula>
    </cfRule>
  </conditionalFormatting>
  <conditionalFormatting sqref="D12">
    <cfRule type="containsText" dxfId="19" priority="10" operator="containsText" text="Yes">
      <formula>NOT(ISERROR(SEARCH("Yes",D12)))</formula>
    </cfRule>
  </conditionalFormatting>
  <conditionalFormatting sqref="D13">
    <cfRule type="containsText" dxfId="18" priority="9" operator="containsText" text="Yes">
      <formula>NOT(ISERROR(SEARCH("Yes",D13)))</formula>
    </cfRule>
  </conditionalFormatting>
  <conditionalFormatting sqref="D14">
    <cfRule type="containsText" dxfId="17" priority="8" operator="containsText" text="Yes">
      <formula>NOT(ISERROR(SEARCH("Yes",D14)))</formula>
    </cfRule>
  </conditionalFormatting>
  <conditionalFormatting sqref="D11">
    <cfRule type="containsText" dxfId="16" priority="5" operator="containsText" text="Yes">
      <formula>NOT(ISERROR(SEARCH("Yes",D11)))</formula>
    </cfRule>
  </conditionalFormatting>
  <conditionalFormatting sqref="D12">
    <cfRule type="containsText" dxfId="15" priority="4" operator="containsText" text="Yes">
      <formula>NOT(ISERROR(SEARCH("Yes",D12)))</formula>
    </cfRule>
  </conditionalFormatting>
  <conditionalFormatting sqref="D13">
    <cfRule type="containsText" dxfId="14" priority="3" operator="containsText" text="Yes">
      <formula>NOT(ISERROR(SEARCH("Yes",D13)))</formula>
    </cfRule>
  </conditionalFormatting>
  <conditionalFormatting sqref="D14">
    <cfRule type="containsText" dxfId="13" priority="2" operator="containsText" text="Yes">
      <formula>NOT(ISERROR(SEARCH("Yes",D14)))</formula>
    </cfRule>
  </conditionalFormatting>
  <conditionalFormatting sqref="D15">
    <cfRule type="containsText" dxfId="12" priority="1" operator="containsText" text="Yes">
      <formula>NOT(ISERROR(SEARCH("Yes",D15)))</formula>
    </cfRule>
  </conditionalFormatting>
  <dataValidations count="2">
    <dataValidation type="list" allowBlank="1" showInputMessage="1" showErrorMessage="1" sqref="H203:H407">
      <formula1>DoorSignage</formula1>
    </dataValidation>
    <dataValidation type="list" allowBlank="1" showInputMessage="1" showErrorMessage="1" sqref="D19:D77 D6:D17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H38:H202 H35</xm:sqref>
        </x14:dataValidation>
        <x14:dataValidation type="list" allowBlank="1" showInputMessage="1" showErrorMessage="1">
          <x14:formula1>
            <xm:f>Lookup!$A$1:$A$4</xm:f>
          </x14:formula1>
          <xm:sqref>G38:G202 G35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O7:O17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G19:G34 G6:G17</xm:sqref>
        </x14:dataValidation>
        <x14:dataValidation type="list" allowBlank="1" showInputMessage="1" showErrorMessage="1">
          <x14:formula1>
            <xm:f>Lookup!$D$1:$D$10</xm:f>
          </x14:formula1>
          <xm:sqref>H19:H34 H6:H17</xm:sqref>
        </x14:dataValidation>
        <x14:dataValidation type="list" allowBlank="1" showInputMessage="1" showErrorMessage="1">
          <x14:formula1>
            <xm:f>Lookup!$F$1:$F$7</xm:f>
          </x14:formula1>
          <xm:sqref>J19:J34 J6:J17</xm:sqref>
        </x14:dataValidation>
        <x14:dataValidation type="list" allowBlank="1" showInputMessage="1" showErrorMessage="1">
          <x14:formula1>
            <xm:f>Lookup!$F$1:$F$8</xm:f>
          </x14:formula1>
          <xm:sqref>M19:M34 M6:M17</xm:sqref>
        </x14:dataValidation>
        <x14:dataValidation type="list" allowBlank="1" showInputMessage="1">
          <x14:formula1>
            <xm:f>Lookup!$E$1:$E$19</xm:f>
          </x14:formula1>
          <xm:sqref>C19:C202 C6:C17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6"/>
  <sheetViews>
    <sheetView zoomScale="90" zoomScaleNormal="90" workbookViewId="0">
      <selection activeCell="D24" sqref="D24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1.140625" style="41" bestFit="1" customWidth="1"/>
    <col min="4" max="4" width="13.28515625" style="41" bestFit="1" customWidth="1"/>
    <col min="5" max="5" width="22.570312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8" x14ac:dyDescent="0.25">
      <c r="A1" s="37" t="s">
        <v>7</v>
      </c>
      <c r="B1" s="38" t="str">
        <f>'KD Changes'!B1:C1</f>
        <v>0293</v>
      </c>
      <c r="C1" s="39"/>
      <c r="D1" s="17" t="s">
        <v>10</v>
      </c>
      <c r="E1" s="40">
        <f>'KD Changes'!G1</f>
        <v>43242</v>
      </c>
    </row>
    <row r="2" spans="1:8" ht="15" customHeight="1" x14ac:dyDescent="0.25">
      <c r="A2" s="43" t="s">
        <v>8</v>
      </c>
      <c r="B2" s="44" t="str">
        <f>VLOOKUP(B1,[1]BuildingList!A:B,2,FALSE)</f>
        <v>UK Chandler Hospital</v>
      </c>
      <c r="C2" s="45"/>
      <c r="D2" s="46" t="s">
        <v>12</v>
      </c>
      <c r="E2" s="47" t="str">
        <f>'KD Changes'!G2</f>
        <v>Janet Schwartz</v>
      </c>
    </row>
    <row r="5" spans="1:8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8" ht="15.75" thickTop="1" x14ac:dyDescent="0.25">
      <c r="A6" s="78" t="s">
        <v>98</v>
      </c>
      <c r="B6" s="79" t="s">
        <v>99</v>
      </c>
      <c r="C6" s="41" t="s">
        <v>63</v>
      </c>
      <c r="D6" s="50">
        <v>26</v>
      </c>
      <c r="E6" s="42" t="s">
        <v>89</v>
      </c>
      <c r="F6" s="50"/>
      <c r="G6" s="29"/>
      <c r="H6" s="29"/>
    </row>
    <row r="7" spans="1:8" x14ac:dyDescent="0.25">
      <c r="A7" s="80" t="s">
        <v>100</v>
      </c>
      <c r="B7" s="79" t="s">
        <v>101</v>
      </c>
      <c r="C7" s="41" t="s">
        <v>63</v>
      </c>
      <c r="D7" s="50">
        <v>40</v>
      </c>
      <c r="E7" s="42"/>
      <c r="F7" s="50"/>
      <c r="G7" s="29"/>
      <c r="H7" s="29"/>
    </row>
    <row r="8" spans="1:8" x14ac:dyDescent="0.25">
      <c r="A8" s="49"/>
      <c r="E8" s="50"/>
      <c r="F8" s="50"/>
      <c r="G8" s="29"/>
      <c r="H8" s="29"/>
    </row>
    <row r="9" spans="1:8" x14ac:dyDescent="0.25">
      <c r="A9" s="49"/>
      <c r="E9" s="50"/>
      <c r="F9" s="50"/>
      <c r="G9" s="29"/>
      <c r="H9" s="29"/>
    </row>
    <row r="10" spans="1:8" x14ac:dyDescent="0.25">
      <c r="A10" s="49"/>
      <c r="E10" s="50"/>
      <c r="F10" s="50"/>
      <c r="G10" s="29"/>
      <c r="H10" s="29"/>
    </row>
    <row r="11" spans="1:8" x14ac:dyDescent="0.25">
      <c r="A11" s="49"/>
      <c r="E11" s="50"/>
      <c r="F11" s="50"/>
      <c r="G11" s="29"/>
      <c r="H11" s="29"/>
    </row>
    <row r="12" spans="1:8" x14ac:dyDescent="0.25">
      <c r="A12" s="49"/>
      <c r="E12" s="50"/>
      <c r="F12" s="50"/>
      <c r="G12" s="29"/>
      <c r="H12" s="29"/>
    </row>
    <row r="13" spans="1:8" x14ac:dyDescent="0.25">
      <c r="A13" s="49"/>
      <c r="E13" s="50"/>
      <c r="F13" s="50"/>
      <c r="G13" s="29"/>
      <c r="H13" s="29"/>
    </row>
    <row r="14" spans="1:8" x14ac:dyDescent="0.25">
      <c r="A14" s="49"/>
      <c r="E14" s="50"/>
      <c r="F14" s="50"/>
      <c r="G14" s="29"/>
      <c r="H14" s="29"/>
    </row>
    <row r="15" spans="1:8" x14ac:dyDescent="0.25">
      <c r="A15" s="49"/>
      <c r="E15" s="50"/>
      <c r="F15" s="50"/>
      <c r="G15" s="29"/>
      <c r="H15" s="29"/>
    </row>
    <row r="16" spans="1:8" x14ac:dyDescent="0.25">
      <c r="A16" s="49"/>
      <c r="E16" s="50"/>
      <c r="F16" s="50"/>
      <c r="G16" s="50"/>
    </row>
    <row r="17" spans="1:7" x14ac:dyDescent="0.25">
      <c r="A17" s="49"/>
      <c r="E17" s="50"/>
      <c r="F17" s="50"/>
      <c r="G17" s="50"/>
    </row>
    <row r="18" spans="1:7" x14ac:dyDescent="0.25">
      <c r="A18" s="52"/>
      <c r="E18" s="50"/>
      <c r="F18" s="53"/>
      <c r="G18" s="50"/>
    </row>
    <row r="19" spans="1:7" x14ac:dyDescent="0.25">
      <c r="A19" s="52"/>
      <c r="E19" s="50"/>
      <c r="F19" s="53"/>
      <c r="G19" s="50"/>
    </row>
    <row r="20" spans="1:7" x14ac:dyDescent="0.25">
      <c r="A20" s="52"/>
      <c r="E20" s="50"/>
      <c r="F20" s="54"/>
      <c r="G20" s="50"/>
    </row>
    <row r="21" spans="1:7" x14ac:dyDescent="0.25">
      <c r="A21" s="49"/>
      <c r="E21" s="50"/>
      <c r="F21" s="53"/>
      <c r="G21" s="50"/>
    </row>
    <row r="22" spans="1:7" x14ac:dyDescent="0.25">
      <c r="A22" s="49"/>
      <c r="E22" s="50"/>
      <c r="F22" s="53"/>
      <c r="G22" s="50"/>
    </row>
    <row r="23" spans="1:7" x14ac:dyDescent="0.25">
      <c r="A23" s="55"/>
      <c r="E23" s="50"/>
      <c r="F23" s="50"/>
      <c r="G23" s="50"/>
    </row>
    <row r="24" spans="1:7" x14ac:dyDescent="0.25">
      <c r="A24" s="55"/>
      <c r="E24" s="50"/>
      <c r="F24" s="50"/>
      <c r="G24" s="50"/>
    </row>
    <row r="25" spans="1:7" x14ac:dyDescent="0.25">
      <c r="A25" s="55"/>
      <c r="E25" s="50"/>
      <c r="F25" s="50"/>
      <c r="G25" s="50"/>
    </row>
    <row r="26" spans="1:7" x14ac:dyDescent="0.25">
      <c r="A26" s="55"/>
      <c r="E26" s="50"/>
      <c r="F26" s="50"/>
      <c r="G26" s="50"/>
    </row>
    <row r="27" spans="1:7" x14ac:dyDescent="0.25">
      <c r="A27" s="55"/>
      <c r="C27" s="42"/>
      <c r="E27" s="50"/>
      <c r="F27" s="51"/>
      <c r="G27" s="50"/>
    </row>
    <row r="28" spans="1:7" x14ac:dyDescent="0.25">
      <c r="A28" s="55"/>
      <c r="C28" s="42"/>
      <c r="E28" s="50"/>
      <c r="F28" s="50"/>
      <c r="G28" s="50"/>
    </row>
    <row r="29" spans="1:7" x14ac:dyDescent="0.25">
      <c r="A29" s="55"/>
      <c r="C29" s="42"/>
      <c r="E29" s="50"/>
      <c r="F29" s="50"/>
      <c r="G29" s="50"/>
    </row>
    <row r="30" spans="1:7" x14ac:dyDescent="0.25">
      <c r="A30" s="49"/>
      <c r="C30" s="42"/>
      <c r="E30" s="50"/>
      <c r="F30" s="50"/>
      <c r="G30" s="50"/>
    </row>
    <row r="31" spans="1:7" x14ac:dyDescent="0.25">
      <c r="A31" s="49"/>
      <c r="C31" s="42"/>
    </row>
    <row r="32" spans="1:7" x14ac:dyDescent="0.25">
      <c r="C32" s="42"/>
    </row>
    <row r="33" spans="3:3" x14ac:dyDescent="0.25">
      <c r="C33" s="42"/>
    </row>
    <row r="34" spans="3:3" x14ac:dyDescent="0.25">
      <c r="C34" s="42"/>
    </row>
    <row r="35" spans="3:3" x14ac:dyDescent="0.25">
      <c r="C35" s="42"/>
    </row>
    <row r="36" spans="3:3" x14ac:dyDescent="0.25">
      <c r="C36" s="42"/>
    </row>
    <row r="37" spans="3:3" x14ac:dyDescent="0.25">
      <c r="C37" s="42"/>
    </row>
    <row r="38" spans="3:3" x14ac:dyDescent="0.25">
      <c r="C38" s="42"/>
    </row>
    <row r="39" spans="3:3" x14ac:dyDescent="0.25">
      <c r="C39" s="42"/>
    </row>
    <row r="40" spans="3:3" x14ac:dyDescent="0.25">
      <c r="C40" s="42"/>
    </row>
    <row r="41" spans="3:3" x14ac:dyDescent="0.25">
      <c r="C41" s="42"/>
    </row>
    <row r="42" spans="3:3" x14ac:dyDescent="0.25">
      <c r="C42" s="42"/>
    </row>
    <row r="43" spans="3:3" x14ac:dyDescent="0.25">
      <c r="C43" s="42"/>
    </row>
    <row r="44" spans="3:3" x14ac:dyDescent="0.25">
      <c r="C44" s="42"/>
    </row>
    <row r="45" spans="3:3" x14ac:dyDescent="0.25">
      <c r="C45" s="42"/>
    </row>
    <row r="46" spans="3:3" x14ac:dyDescent="0.25">
      <c r="C46" s="42"/>
    </row>
    <row r="47" spans="3:3" x14ac:dyDescent="0.25">
      <c r="C47" s="42"/>
    </row>
    <row r="48" spans="3:3" x14ac:dyDescent="0.25">
      <c r="C48" s="42"/>
    </row>
    <row r="49" spans="3:3" x14ac:dyDescent="0.25">
      <c r="C49" s="42"/>
    </row>
    <row r="50" spans="3:3" x14ac:dyDescent="0.25">
      <c r="C50" s="42"/>
    </row>
    <row r="51" spans="3:3" x14ac:dyDescent="0.25">
      <c r="C51" s="42"/>
    </row>
    <row r="52" spans="3:3" x14ac:dyDescent="0.25">
      <c r="C52" s="42"/>
    </row>
    <row r="53" spans="3:3" x14ac:dyDescent="0.25">
      <c r="C53" s="42"/>
    </row>
    <row r="54" spans="3:3" x14ac:dyDescent="0.25">
      <c r="C54" s="42"/>
    </row>
    <row r="55" spans="3:3" x14ac:dyDescent="0.25">
      <c r="C55" s="42"/>
    </row>
    <row r="56" spans="3:3" x14ac:dyDescent="0.25">
      <c r="C56" s="42"/>
    </row>
    <row r="57" spans="3:3" x14ac:dyDescent="0.25">
      <c r="C57" s="42"/>
    </row>
    <row r="58" spans="3:3" x14ac:dyDescent="0.25">
      <c r="C58" s="42"/>
    </row>
    <row r="59" spans="3:3" x14ac:dyDescent="0.25">
      <c r="C59" s="42"/>
    </row>
    <row r="176" spans="3:3" x14ac:dyDescent="0.25">
      <c r="C176" s="41" t="s">
        <v>29</v>
      </c>
    </row>
  </sheetData>
  <sheetProtection insertRows="0" deleteRows="0" selectLockedCells="1"/>
  <conditionalFormatting sqref="G16:G29">
    <cfRule type="containsText" dxfId="11" priority="16" operator="containsText" text="New Tag Required">
      <formula>NOT(ISERROR(SEARCH("New Tag Required",G16)))</formula>
    </cfRule>
  </conditionalFormatting>
  <conditionalFormatting sqref="D26:D75">
    <cfRule type="containsText" dxfId="10" priority="15" operator="containsText" text="Yes">
      <formula>NOT(ISERROR(SEARCH("Yes",D26)))</formula>
    </cfRule>
  </conditionalFormatting>
  <conditionalFormatting sqref="H16:H75 H176:H397">
    <cfRule type="containsText" dxfId="9" priority="14" operator="containsText" text="New Sign Required">
      <formula>NOT(ISERROR(SEARCH("New Sign Required",H16)))</formula>
    </cfRule>
  </conditionalFormatting>
  <conditionalFormatting sqref="G16:G75">
    <cfRule type="containsText" dxfId="8" priority="13" operator="containsText" text="Action Required">
      <formula>NOT(ISERROR(SEARCH("Action Required",G16)))</formula>
    </cfRule>
  </conditionalFormatting>
  <conditionalFormatting sqref="H16:H75">
    <cfRule type="containsText" dxfId="7" priority="12" operator="containsText" text="Action Required">
      <formula>NOT(ISERROR(SEARCH("Action Required",H16)))</formula>
    </cfRule>
  </conditionalFormatting>
  <conditionalFormatting sqref="D76:D175">
    <cfRule type="containsText" dxfId="6" priority="7" operator="containsText" text="Yes">
      <formula>NOT(ISERROR(SEARCH("Yes",D76)))</formula>
    </cfRule>
  </conditionalFormatting>
  <conditionalFormatting sqref="H76:H175">
    <cfRule type="containsText" dxfId="5" priority="6" operator="containsText" text="New Sign Required">
      <formula>NOT(ISERROR(SEARCH("New Sign Required",H76)))</formula>
    </cfRule>
  </conditionalFormatting>
  <conditionalFormatting sqref="G76:G175">
    <cfRule type="containsText" dxfId="4" priority="5" operator="containsText" text="Action Required">
      <formula>NOT(ISERROR(SEARCH("Action Required",G76)))</formula>
    </cfRule>
  </conditionalFormatting>
  <conditionalFormatting sqref="H76:H175">
    <cfRule type="containsText" dxfId="3" priority="4" operator="containsText" text="Action Required">
      <formula>NOT(ISERROR(SEARCH("Action Required",H76)))</formula>
    </cfRule>
  </conditionalFormatting>
  <conditionalFormatting sqref="H1:H4 H16:H1048576 G5:G15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16:G1048576 F5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26:D50">
      <formula1>YesNo</formula1>
    </dataValidation>
    <dataValidation type="list" allowBlank="1" showInputMessage="1" showErrorMessage="1" sqref="H176:H380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C27:C175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G16:H175</xm:sqref>
        </x14:dataValidation>
        <x14:dataValidation type="list" allowBlank="1" showInputMessage="1" showErrorMessage="1">
          <x14:formula1>
            <xm:f>Lookup!$G$1:$G$5</xm:f>
          </x14:formula1>
          <xm:sqref>C6:C7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Band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0626</v>
      </c>
      <c r="B319" s="3" t="str">
        <f>VLOOKUP(A319,[3]UKBuilding_List!$A$1:$D$376,3,FALSE)</f>
        <v>1119 S. Limestone</v>
      </c>
      <c r="C319" s="1"/>
    </row>
    <row r="320" spans="1:3" x14ac:dyDescent="0.25">
      <c r="A320" s="2" t="str">
        <f>([3]UKBuilding_List!A320)</f>
        <v>0630</v>
      </c>
      <c r="B320" s="3" t="str">
        <f>VLOOKUP(A320,[3]UKBuilding_List!$A$1:$D$376,3,FALSE)</f>
        <v>Air Medical Crew Quarters</v>
      </c>
      <c r="C320" s="1"/>
    </row>
    <row r="321" spans="1:3" x14ac:dyDescent="0.25">
      <c r="A321" s="2" t="str">
        <f>([3]UKBuilding_List!A321)</f>
        <v>0633</v>
      </c>
      <c r="B321" s="3" t="str">
        <f>VLOOKUP(A321,[3]UKBuilding_List!$A$1:$D$376,3,FALSE)</f>
        <v>Davis Marksbury Building</v>
      </c>
      <c r="C321" s="1"/>
    </row>
    <row r="322" spans="1:3" x14ac:dyDescent="0.25">
      <c r="A322" s="2" t="str">
        <f>([3]UKBuilding_List!A322)</f>
        <v>0644</v>
      </c>
      <c r="B322" s="3" t="str">
        <f>VLOOKUP(A322,[3]UKBuilding_List!$A$1:$D$376,3,FALSE)</f>
        <v>Wildcat Coal Lodge</v>
      </c>
      <c r="C322" s="1"/>
    </row>
    <row r="323" spans="1:3" x14ac:dyDescent="0.25">
      <c r="A323" s="2" t="str">
        <f>([3]UKBuilding_List!A323)</f>
        <v>0651</v>
      </c>
      <c r="B323" s="3" t="str">
        <f>VLOOKUP(A323,[3]UKBuilding_List!$A$1:$D$376,3,FALSE)</f>
        <v>Mandrell Hall</v>
      </c>
      <c r="C323" s="1"/>
    </row>
    <row r="324" spans="1:3" x14ac:dyDescent="0.25">
      <c r="A324" s="2" t="str">
        <f>([3]UKBuilding_List!A324)</f>
        <v>0652</v>
      </c>
      <c r="B324" s="3" t="str">
        <f>VLOOKUP(A324,[3]UKBuilding_List!$A$1:$D$376,3,FALSE)</f>
        <v>Bosworth Hall</v>
      </c>
      <c r="C324" s="1"/>
    </row>
    <row r="325" spans="1:3" x14ac:dyDescent="0.25">
      <c r="A325" s="2" t="str">
        <f>([3]UKBuilding_List!A325)</f>
        <v>0653</v>
      </c>
      <c r="B325" s="3" t="str">
        <f>VLOOKUP(A325,[3]UKBuilding_List!$A$1:$D$376,3,FALSE)</f>
        <v>Sanders Hall</v>
      </c>
      <c r="C325" s="1"/>
    </row>
    <row r="326" spans="1:3" x14ac:dyDescent="0.25">
      <c r="A326" s="2" t="str">
        <f>([3]UKBuilding_List!A326)</f>
        <v>0654</v>
      </c>
      <c r="B326" s="3" t="str">
        <f>VLOOKUP(A326,[3]UKBuilding_List!$A$1:$D$376,3,FALSE)</f>
        <v>Building 100</v>
      </c>
      <c r="C326" s="1"/>
    </row>
    <row r="327" spans="1:3" x14ac:dyDescent="0.25">
      <c r="A327" s="2" t="str">
        <f>([3]UKBuilding_List!A327)</f>
        <v>0655</v>
      </c>
      <c r="B327" s="3" t="str">
        <f>VLOOKUP(A327,[3]UKBuilding_List!$A$1:$D$376,3,FALSE)</f>
        <v>Building 200</v>
      </c>
      <c r="C327" s="1"/>
    </row>
    <row r="328" spans="1:3" x14ac:dyDescent="0.25">
      <c r="A328" s="2" t="str">
        <f>([3]UKBuilding_List!A328)</f>
        <v>0656</v>
      </c>
      <c r="B328" s="3" t="str">
        <f>VLOOKUP(A328,[3]UKBuilding_List!$A$1:$D$376,3,FALSE)</f>
        <v>Building 300</v>
      </c>
      <c r="C328" s="1"/>
    </row>
    <row r="329" spans="1:3" x14ac:dyDescent="0.25">
      <c r="A329" s="2" t="str">
        <f>([3]UKBuilding_List!A329)</f>
        <v>0657</v>
      </c>
      <c r="B329" s="3" t="str">
        <f>VLOOKUP(A329,[3]UKBuilding_List!$A$1:$D$376,3,FALSE)</f>
        <v>Building 400</v>
      </c>
      <c r="C329" s="1"/>
    </row>
    <row r="330" spans="1:3" x14ac:dyDescent="0.25">
      <c r="A330" s="2" t="str">
        <f>([3]UKBuilding_List!A330)</f>
        <v>0658</v>
      </c>
      <c r="B330" s="3" t="str">
        <f>VLOOKUP(A330,[3]UKBuilding_List!$A$1:$D$376,3,FALSE)</f>
        <v>Maintenance Bldg.</v>
      </c>
      <c r="C330" s="1"/>
    </row>
    <row r="331" spans="1:3" x14ac:dyDescent="0.25">
      <c r="A331" s="2" t="str">
        <f>([3]UKBuilding_List!A331)</f>
        <v>0659</v>
      </c>
      <c r="B331" s="3" t="str">
        <f>VLOOKUP(A331,[3]UKBuilding_List!$A$1:$D$376,3,FALSE)</f>
        <v>Gas Building</v>
      </c>
      <c r="C331" s="1"/>
    </row>
    <row r="332" spans="1:3" x14ac:dyDescent="0.25">
      <c r="A332" s="2" t="str">
        <f>([3]UKBuilding_List!A332)</f>
        <v>0660</v>
      </c>
      <c r="B332" s="3" t="str">
        <f>VLOOKUP(A332,[3]UKBuilding_List!$A$1:$D$376,3,FALSE)</f>
        <v>Maxwelton Ct. Apts #1</v>
      </c>
      <c r="C332" s="1"/>
    </row>
    <row r="333" spans="1:3" x14ac:dyDescent="0.25">
      <c r="A333" s="2" t="str">
        <f>([3]UKBuilding_List!A333)</f>
        <v>0661</v>
      </c>
      <c r="B333" s="3" t="str">
        <f>VLOOKUP(A333,[3]UKBuilding_List!$A$1:$D$376,3,FALSE)</f>
        <v>Maxwelton Ct. Apts #2</v>
      </c>
      <c r="C333" s="1"/>
    </row>
    <row r="334" spans="1:3" x14ac:dyDescent="0.25">
      <c r="A334" s="2" t="str">
        <f>([3]UKBuilding_List!A334)</f>
        <v>0662</v>
      </c>
      <c r="B334" s="3" t="str">
        <f>VLOOKUP(A334,[3]UKBuilding_List!$A$1:$D$376,3,FALSE)</f>
        <v>Maxwelton Ct. Apts #3</v>
      </c>
      <c r="C334" s="1"/>
    </row>
    <row r="335" spans="1:3" x14ac:dyDescent="0.25">
      <c r="A335" s="2" t="str">
        <f>([3]UKBuilding_List!A335)</f>
        <v>0663</v>
      </c>
      <c r="B335" s="3" t="str">
        <f>VLOOKUP(A335,[3]UKBuilding_List!$A$1:$D$376,3,FALSE)</f>
        <v>Maxwelton Ct. Apts #4</v>
      </c>
      <c r="C335" s="1"/>
    </row>
    <row r="336" spans="1:3" x14ac:dyDescent="0.25">
      <c r="A336" s="2" t="str">
        <f>([3]UKBuilding_List!A336)</f>
        <v>0664</v>
      </c>
      <c r="B336" s="3" t="str">
        <f>VLOOKUP(A336,[3]UKBuilding_List!$A$1:$D$376,3,FALSE)</f>
        <v>Maxwelton Ct. Apts #5</v>
      </c>
      <c r="C336" s="1"/>
    </row>
    <row r="337" spans="1:3" x14ac:dyDescent="0.25">
      <c r="A337" s="2" t="str">
        <f>([3]UKBuilding_List!A337)</f>
        <v>0665</v>
      </c>
      <c r="B337" s="3" t="str">
        <f>VLOOKUP(A337,[3]UKBuilding_List!$A$1:$D$376,3,FALSE)</f>
        <v>Maxwelton Ct. Apts #6</v>
      </c>
      <c r="C337" s="1"/>
    </row>
    <row r="338" spans="1:3" x14ac:dyDescent="0.25">
      <c r="A338" s="2" t="str">
        <f>([3]UKBuilding_List!A338)</f>
        <v>0666</v>
      </c>
      <c r="B338" s="3" t="str">
        <f>VLOOKUP(A338,[3]UKBuilding_List!$A$1:$D$376,3,FALSE)</f>
        <v>Maxwelton Ct. Apts #7</v>
      </c>
      <c r="C338" s="1"/>
    </row>
    <row r="339" spans="1:3" x14ac:dyDescent="0.25">
      <c r="A339" s="2" t="str">
        <f>([3]UKBuilding_List!A339)</f>
        <v>0667</v>
      </c>
      <c r="B339" s="3" t="str">
        <f>VLOOKUP(A339,[3]UKBuilding_List!$A$1:$D$376,3,FALSE)</f>
        <v>Maxwelton Ct. Apts #8</v>
      </c>
      <c r="C339" s="1"/>
    </row>
    <row r="340" spans="1:3" x14ac:dyDescent="0.25">
      <c r="A340" s="2" t="str">
        <f>([3]UKBuilding_List!A340)</f>
        <v>0668</v>
      </c>
      <c r="B340" s="3" t="str">
        <f>VLOOKUP(A340,[3]UKBuilding_List!$A$1:$D$376,3,FALSE)</f>
        <v>Maxwelton Ct. Apts #9</v>
      </c>
      <c r="C340" s="1"/>
    </row>
    <row r="341" spans="1:3" x14ac:dyDescent="0.25">
      <c r="A341" s="2" t="str">
        <f>([3]UKBuilding_List!A341)</f>
        <v>0669</v>
      </c>
      <c r="B341" s="3" t="str">
        <f>VLOOKUP(A341,[3]UKBuilding_List!$A$1:$D$376,3,FALSE)</f>
        <v>Maxwelton Ct. Apts #10</v>
      </c>
      <c r="C341" s="1"/>
    </row>
    <row r="342" spans="1:3" x14ac:dyDescent="0.25">
      <c r="A342" s="2" t="str">
        <f>([3]UKBuilding_List!A342)</f>
        <v>0670</v>
      </c>
      <c r="B342" s="3" t="str">
        <f>VLOOKUP(A342,[3]UKBuilding_List!$A$1:$D$376,3,FALSE)</f>
        <v>Maxwelton Ct. Apts #11</v>
      </c>
      <c r="C342" s="1"/>
    </row>
    <row r="343" spans="1:3" x14ac:dyDescent="0.25">
      <c r="A343" s="2" t="str">
        <f>([3]UKBuilding_List!A343)</f>
        <v>0671</v>
      </c>
      <c r="B343" s="3" t="str">
        <f>VLOOKUP(A343,[3]UKBuilding_List!$A$1:$D$376,3,FALSE)</f>
        <v>Maxwelton Ct. Apts #12</v>
      </c>
      <c r="C343" s="1"/>
    </row>
    <row r="344" spans="1:3" x14ac:dyDescent="0.25">
      <c r="A344" s="2" t="str">
        <f>([3]UKBuilding_List!A344)</f>
        <v>0672</v>
      </c>
      <c r="B344" s="3" t="str">
        <f>VLOOKUP(A344,[3]UKBuilding_List!$A$1:$D$376,3,FALSE)</f>
        <v>Maxwelton Ct. Apts #13</v>
      </c>
      <c r="C344" s="1"/>
    </row>
    <row r="345" spans="1:3" x14ac:dyDescent="0.25">
      <c r="A345" s="2" t="str">
        <f>([3]UKBuilding_List!A345)</f>
        <v>0673</v>
      </c>
      <c r="B345" s="3" t="str">
        <f>VLOOKUP(A345,[3]UKBuilding_List!$A$1:$D$376,3,FALSE)</f>
        <v>Maxwelton Ct. Apts #14</v>
      </c>
      <c r="C345" s="1"/>
    </row>
    <row r="346" spans="1:3" x14ac:dyDescent="0.25">
      <c r="A346" s="2" t="str">
        <f>([3]UKBuilding_List!A346)</f>
        <v>0674</v>
      </c>
      <c r="B346" s="3" t="str">
        <f>VLOOKUP(A346,[3]UKBuilding_List!$A$1:$D$376,3,FALSE)</f>
        <v>Maxwelton Ct. Apts #15</v>
      </c>
      <c r="C346" s="1"/>
    </row>
    <row r="347" spans="1:3" x14ac:dyDescent="0.25">
      <c r="A347" s="2" t="str">
        <f>([3]UKBuilding_List!A347)</f>
        <v>0675</v>
      </c>
      <c r="B347" s="3" t="str">
        <f>VLOOKUP(A347,[3]UKBuilding_List!$A$1:$D$376,3,FALSE)</f>
        <v>Maxwelton Ct. Apts #16</v>
      </c>
      <c r="C347" s="1"/>
    </row>
    <row r="348" spans="1:3" x14ac:dyDescent="0.25">
      <c r="A348" s="2" t="str">
        <f>([3]UKBuilding_List!A348)</f>
        <v>0676</v>
      </c>
      <c r="B348" s="3" t="str">
        <f>VLOOKUP(A348,[3]UKBuilding_List!$A$1:$D$376,3,FALSE)</f>
        <v>Bill Gatton Student Center</v>
      </c>
      <c r="C348" s="1"/>
    </row>
    <row r="349" spans="1:3" x14ac:dyDescent="0.25">
      <c r="A349" s="2" t="str">
        <f>([3]UKBuilding_List!A349)</f>
        <v>0677</v>
      </c>
      <c r="B349" s="3" t="str">
        <f>VLOOKUP(A349,[3]UKBuilding_List!$A$1:$D$376,3,FALSE)</f>
        <v>University Flats</v>
      </c>
      <c r="C349" s="1"/>
    </row>
    <row r="350" spans="1:3" x14ac:dyDescent="0.25">
      <c r="A350" s="2" t="str">
        <f>([3]UKBuilding_List!A350)</f>
        <v>0678</v>
      </c>
      <c r="B350" s="3" t="str">
        <f>VLOOKUP(A350,[3]UKBuilding_List!$A$1:$D$376,3,FALSE)</f>
        <v>Lewis Hall</v>
      </c>
      <c r="C350" s="1"/>
    </row>
    <row r="351" spans="1:3" x14ac:dyDescent="0.25">
      <c r="A351" s="2" t="str">
        <f>([3]UKBuilding_List!A351)</f>
        <v>0679</v>
      </c>
      <c r="B351" s="3" t="str">
        <f>VLOOKUP(A351,[3]UKBuilding_List!$A$1:$D$376,3,FALSE)</f>
        <v>Research Building #2</v>
      </c>
      <c r="C351" s="1"/>
    </row>
    <row r="352" spans="1:3" x14ac:dyDescent="0.25">
      <c r="A352" s="2" t="str">
        <f>([3]UKBuilding_List!A352)</f>
        <v>0682</v>
      </c>
      <c r="B352" s="3" t="str">
        <f>VLOOKUP(A352,[3]UKBuilding_List!$A$1:$D$376,3,FALSE)</f>
        <v>Baseball Facility</v>
      </c>
      <c r="C352" s="1"/>
    </row>
    <row r="353" spans="1:3" x14ac:dyDescent="0.25">
      <c r="A353" s="2" t="str">
        <f>([3]UKBuilding_List!A353)</f>
        <v>0690</v>
      </c>
      <c r="B353" s="3" t="str">
        <f>VLOOKUP(A353,[3]UKBuilding_List!$A$1:$D$376,3,FALSE)</f>
        <v>441 Rose Ln</v>
      </c>
      <c r="C353" s="1"/>
    </row>
    <row r="354" spans="1:3" x14ac:dyDescent="0.25">
      <c r="A354" s="2" t="str">
        <f>([3]UKBuilding_List!A354)</f>
        <v>0695</v>
      </c>
      <c r="B354" s="3" t="str">
        <f>VLOOKUP(A354,[3]UKBuilding_List!$A$1:$D$376,3,FALSE)</f>
        <v>Blue Lot Bus Shelter</v>
      </c>
      <c r="C354" s="1"/>
    </row>
    <row r="355" spans="1:3" x14ac:dyDescent="0.25">
      <c r="A355" s="2" t="str">
        <f>([3]UKBuilding_List!A355)</f>
        <v>0698</v>
      </c>
      <c r="B355" s="3" t="str">
        <f>VLOOKUP(A355,[3]UKBuilding_List!$A$1:$D$376,3,FALSE)</f>
        <v>University Inn #1</v>
      </c>
      <c r="C355" s="1"/>
    </row>
    <row r="356" spans="1:3" x14ac:dyDescent="0.25">
      <c r="A356" s="2" t="str">
        <f>([3]UKBuilding_List!A356)</f>
        <v>0699</v>
      </c>
      <c r="B356" s="3" t="str">
        <f>VLOOKUP(A356,[3]UKBuilding_List!$A$1:$D$376,3,FALSE)</f>
        <v>University Inn #2</v>
      </c>
      <c r="C356" s="1"/>
    </row>
    <row r="357" spans="1:3" x14ac:dyDescent="0.25">
      <c r="A357" s="2" t="str">
        <f>([3]UKBuilding_List!A357)</f>
        <v>0702</v>
      </c>
      <c r="B357" s="3" t="str">
        <f>VLOOKUP(A357,[3]UKBuilding_List!$A$1:$D$376,3,FALSE)</f>
        <v>Soccer Support Building</v>
      </c>
      <c r="C357" s="1"/>
    </row>
    <row r="358" spans="1:3" x14ac:dyDescent="0.25">
      <c r="A358" s="2" t="str">
        <f>([3]UKBuilding_List!A358)</f>
        <v>0703</v>
      </c>
      <c r="B358" s="3" t="str">
        <f>VLOOKUP(A358,[3]UKBuilding_List!$A$1:$D$376,3,FALSE)</f>
        <v>Senior Center</v>
      </c>
      <c r="C358" s="1"/>
    </row>
    <row r="359" spans="1:3" x14ac:dyDescent="0.25">
      <c r="A359" s="2" t="str">
        <f>([3]UKBuilding_List!A359)</f>
        <v>0705</v>
      </c>
      <c r="B359" s="3" t="str">
        <f>VLOOKUP(A359,[3]UKBuilding_List!$A$1:$D$376,3,FALSE)</f>
        <v>131 Virginia Ave</v>
      </c>
      <c r="C359" s="1"/>
    </row>
    <row r="360" spans="1:3" x14ac:dyDescent="0.25">
      <c r="A360" s="2" t="str">
        <f>([3]UKBuilding_List!A360)</f>
        <v>0706</v>
      </c>
      <c r="B360" s="3" t="str">
        <f>VLOOKUP(A360,[3]UKBuilding_List!$A$1:$D$376,3,FALSE)</f>
        <v>662 Maxwelton Ct</v>
      </c>
      <c r="C360" s="1"/>
    </row>
    <row r="361" spans="1:3" x14ac:dyDescent="0.25">
      <c r="A361" s="2" t="str">
        <f>([3]UKBuilding_List!A361)</f>
        <v>0708</v>
      </c>
      <c r="B361" s="3" t="str">
        <f>VLOOKUP(A361,[3]UKBuilding_List!$A$1:$D$376,3,FALSE)</f>
        <v>Kiln Enclosure Building</v>
      </c>
      <c r="C361" s="1"/>
    </row>
    <row r="362" spans="1:3" x14ac:dyDescent="0.25">
      <c r="A362" s="2" t="str">
        <f>([3]UKBuilding_List!A362)</f>
        <v>0709</v>
      </c>
      <c r="B362" s="3" t="str">
        <f>VLOOKUP(A362,[3]UKBuilding_List!$A$1:$D$376,3,FALSE)</f>
        <v>401 S Limestone</v>
      </c>
      <c r="C362" s="1"/>
    </row>
    <row r="363" spans="1:3" x14ac:dyDescent="0.25">
      <c r="A363" s="2" t="str">
        <f>([3]UKBuilding_List!A363)</f>
        <v>0710</v>
      </c>
      <c r="B363" s="3" t="str">
        <f>VLOOKUP(A363,[3]UKBuilding_List!$A$1:$D$376,3,FALSE)</f>
        <v>130 Winslow St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>
        <f>([3]UKBuilding_List!A369)</f>
        <v>9813</v>
      </c>
      <c r="B369" s="3" t="str">
        <f>VLOOKUP(A369,[3]UKBuilding_List!$A$1:$D$376,3,FALSE)</f>
        <v>Child Development Center of the Bluegrass, Inc.</v>
      </c>
      <c r="C369" s="1"/>
    </row>
    <row r="370" spans="1:3" x14ac:dyDescent="0.25">
      <c r="A370" s="2" t="str">
        <f>([3]UKBuilding_List!A370)</f>
        <v>9853</v>
      </c>
      <c r="B370" s="3" t="str">
        <f>VLOOKUP(A370,[3]UKBuilding_List!$A$1:$D$376,3,FALSE)</f>
        <v>Shriners Hospitals for Children Medical Center - Lexington</v>
      </c>
      <c r="C370" s="1"/>
    </row>
    <row r="371" spans="1:3" x14ac:dyDescent="0.25">
      <c r="A371" s="2" t="str">
        <f>([3]UKBuilding_List!A371)</f>
        <v>9854</v>
      </c>
      <c r="B371" s="3" t="str">
        <f>VLOOKUP(A371,[3]UKBuilding_List!$A$1:$D$376,3,FALSE)</f>
        <v>Anthropology Research Building</v>
      </c>
      <c r="C371" s="1"/>
    </row>
    <row r="372" spans="1:3" x14ac:dyDescent="0.25">
      <c r="A372" s="2" t="str">
        <f>([3]UKBuilding_List!A372)</f>
        <v>9861</v>
      </c>
      <c r="B372" s="3" t="str">
        <f>VLOOKUP(A372,[3]UKBuilding_List!$A$1:$D$376,3,FALSE)</f>
        <v>845 Angliana Ave</v>
      </c>
      <c r="C372" s="1"/>
    </row>
    <row r="373" spans="1:3" x14ac:dyDescent="0.25">
      <c r="A373" s="2" t="str">
        <f>([3]UKBuilding_List!A373)</f>
        <v>9873</v>
      </c>
      <c r="B373" s="3" t="str">
        <f>VLOOKUP(A373,[3]UKBuilding_List!$A$1:$D$376,3,FALSE)</f>
        <v>UKHC Midwife Clinic</v>
      </c>
      <c r="C373" s="1"/>
    </row>
    <row r="374" spans="1:3" x14ac:dyDescent="0.25">
      <c r="A374" s="2" t="str">
        <f>([3]UKBuilding_List!A374)</f>
        <v>9875</v>
      </c>
      <c r="B374" s="3" t="str">
        <f>VLOOKUP(A374,[3]UKBuilding_List!$A$1:$D$376,3,FALSE)</f>
        <v>Vaughan Warehouse and Office</v>
      </c>
      <c r="C374" s="1"/>
    </row>
    <row r="375" spans="1:3" x14ac:dyDescent="0.25">
      <c r="A375" s="2" t="str">
        <f>([3]UKBuilding_List!A375)</f>
        <v>9876</v>
      </c>
      <c r="B375" s="3" t="str">
        <f>VLOOKUP(A375,[3]UKBuilding_List!$A$1:$D$376,3,FALSE)</f>
        <v>Vaughan Warehouse #1</v>
      </c>
      <c r="C375" s="1"/>
    </row>
    <row r="376" spans="1:3" x14ac:dyDescent="0.25">
      <c r="A376" s="2" t="str">
        <f>([3]UKBuilding_List!A376)</f>
        <v>9877</v>
      </c>
      <c r="B376" s="3" t="str">
        <f>VLOOKUP(A376,[3]UKBuilding_List!$A$1:$D$376,3,FALSE)</f>
        <v>Vaughan Warehouse #2</v>
      </c>
      <c r="C376" s="1"/>
    </row>
    <row r="377" spans="1:3" x14ac:dyDescent="0.25">
      <c r="A377" s="2" t="str">
        <f>([3]UKBuilding_List!A377)</f>
        <v>9878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9879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9881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9882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9925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9983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2018-05-23T11:57:57Z</dcterms:modified>
</cp:coreProperties>
</file>