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H24" i="1" l="1"/>
  <c r="G24" i="1"/>
  <c r="M24" i="1" l="1"/>
  <c r="K2" i="1" s="1"/>
  <c r="J2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<sst xmlns="http://schemas.openxmlformats.org/spreadsheetml/2006/main" count="139" uniqueCount="91">
  <si>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</si>
  <si>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</si>
  <si>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</si>
  <si>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</si>
  <si>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</si>
  <si>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</si>
  <si>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</si>
  <si>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</si>
  <si>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</si>
  <si>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</si>
  <si>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</si>
  <si>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</si>
  <si>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</si>
  <si>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</si>
  <si>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</si>
  <si>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</si>
  <si>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</si>
  <si>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</si>
  <si>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</si>
  <si>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</si>
  <si>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</si>
  <si>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</si>
  <si>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</si>
  <si>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</si>
  <si>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</si>
  <si>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</si>
  <si>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</si>
  <si>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</si>
  <si>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</si>
  <si>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</si>
  <si>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</si>
  <si>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</si>
  <si>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</si>
  <si>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</si>
  <si>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</si>
  <si>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</si>
  <si>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</si>
  <si>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</si>
  <si>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</si>
  <si>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</si>
  <si>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</si>
  <si>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</si>
  <si>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</si>
  <si>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</si>
  <si>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</si>
  <si>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</si>
  <si>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</si>
  <si>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</si>
  <si>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</si>
  <si>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</si>
  <si>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</si>
  <si>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</si>
  <si>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</si>
  <si>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</si>
  <si>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</si>
  <si>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</si>
  <si>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</si>
  <si>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</si>
  <si>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</si>
  <si>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</si>
  <si>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</si>
  <si>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</si>
  <si>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</si>
  <si>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</si>
  <si>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</si>
  <si>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</si>
  <si>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</si>
  <si>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</si>
  <si>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</si>
  <si>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</si>
  <si>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</si>
  <si>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</si>
  <si>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</si>
  <si>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0293</t>
  </si>
  <si>
    <t>02</t>
  </si>
  <si>
    <t>LX-0293-02-N0202A</t>
  </si>
  <si>
    <t>LX-0293-02-N0202B</t>
  </si>
  <si>
    <t>LX-0293-02-N0202C</t>
  </si>
  <si>
    <t>UK HOSPITAL - Room N0202A</t>
  </si>
  <si>
    <t>UK HOSPITAL - Room N0202B</t>
  </si>
  <si>
    <t>UK HOSPITAL - Room N0202C</t>
  </si>
  <si>
    <t>LX-0293-02-N0202D</t>
  </si>
  <si>
    <t>LX-0293-02-N0202</t>
  </si>
  <si>
    <t>UK HOSPITAL - Room N0202D</t>
  </si>
  <si>
    <t>UK HOSPITAL - Room N0202</t>
  </si>
  <si>
    <t>N0200N3</t>
  </si>
  <si>
    <t>N0202D</t>
  </si>
  <si>
    <t>N0202C</t>
  </si>
  <si>
    <t>N0202B</t>
  </si>
  <si>
    <t>N0202A</t>
  </si>
  <si>
    <t>N0202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</si>
</sst>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0" fillId="0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0690</v>
          </cell>
          <cell r="B354">
            <v>690</v>
          </cell>
          <cell r="C354" t="str">
            <v>441 Rose Ln</v>
          </cell>
          <cell r="D354" t="str">
            <v>441 Rose Ln</v>
          </cell>
        </row>
        <row r="355">
          <cell r="A355" t="str">
            <v>0694</v>
          </cell>
          <cell r="B355">
            <v>694</v>
          </cell>
          <cell r="C355" t="str">
            <v>112 Conn Terrace</v>
          </cell>
          <cell r="D355" t="str">
            <v>112 Conn Terrace</v>
          </cell>
        </row>
        <row r="356">
          <cell r="A356" t="str">
            <v>0695</v>
          </cell>
          <cell r="B356">
            <v>695</v>
          </cell>
          <cell r="C356" t="str">
            <v>Blue Lot Bus Shelter</v>
          </cell>
          <cell r="D356" t="str">
            <v>Blue Lot Bus Shelter</v>
          </cell>
        </row>
        <row r="357">
          <cell r="A357" t="str">
            <v>0698</v>
          </cell>
          <cell r="B357">
            <v>698</v>
          </cell>
          <cell r="C357" t="str">
            <v>University Inn #1</v>
          </cell>
          <cell r="D357" t="str">
            <v>University Inn #1</v>
          </cell>
        </row>
        <row r="358">
          <cell r="A358" t="str">
            <v>0699</v>
          </cell>
          <cell r="B358">
            <v>699</v>
          </cell>
          <cell r="C358" t="str">
            <v>University Inn #2</v>
          </cell>
          <cell r="D358" t="str">
            <v>University Inn #2</v>
          </cell>
        </row>
        <row r="359">
          <cell r="A359" t="str">
            <v>0702</v>
          </cell>
          <cell r="B359">
            <v>702</v>
          </cell>
          <cell r="C359" t="str">
            <v>Soccer Support Building</v>
          </cell>
          <cell r="D359" t="str">
            <v>Soccer Support Building</v>
          </cell>
        </row>
        <row r="360">
          <cell r="A360" t="str">
            <v>0703</v>
          </cell>
          <cell r="B360">
            <v>703</v>
          </cell>
          <cell r="C360" t="str">
            <v>Senior Center</v>
          </cell>
          <cell r="D360" t="str">
            <v>Senior Center</v>
          </cell>
        </row>
        <row r="361">
          <cell r="A361" t="str">
            <v>0705</v>
          </cell>
          <cell r="B361">
            <v>705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0706</v>
          </cell>
          <cell r="B362">
            <v>706</v>
          </cell>
          <cell r="C362" t="str">
            <v>662 Maxwelton Ct</v>
          </cell>
          <cell r="D362" t="str">
            <v>662 Maxwelton Ct</v>
          </cell>
        </row>
        <row r="363">
          <cell r="A363" t="str">
            <v>0708</v>
          </cell>
          <cell r="B363">
            <v>708</v>
          </cell>
          <cell r="C363" t="str">
            <v>Kiln Enclosure Building</v>
          </cell>
          <cell r="D363" t="str">
            <v>Kiln Enclosure Building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9875</v>
          </cell>
          <cell r="B375" t="str">
            <v>9875</v>
          </cell>
          <cell r="C375" t="str">
            <v>Vaughan Warehouse and Office</v>
          </cell>
          <cell r="D375" t="str">
            <v>Vaughan Warehouse and Office</v>
          </cell>
        </row>
        <row r="376">
          <cell r="A376" t="str">
            <v>9876</v>
          </cell>
          <cell r="B376" t="str">
            <v>9876</v>
          </cell>
          <cell r="C376" t="str">
            <v>Vaughan Warehouse #1</v>
          </cell>
          <cell r="D376" t="str">
            <v>Vaughan Warehouse #1</v>
          </cell>
        </row>
        <row r="377">
          <cell r="A377" t="str">
            <v>9877</v>
          </cell>
        </row>
        <row r="378">
          <cell r="A378" t="str">
            <v>9878</v>
          </cell>
        </row>
        <row r="379">
          <cell r="A379" t="str">
            <v>9879</v>
          </cell>
        </row>
        <row r="380">
          <cell r="A380" t="str">
            <v>9881</v>
          </cell>
        </row>
        <row r="381">
          <cell r="A381" t="str">
            <v>9882</v>
          </cell>
        </row>
        <row r="382">
          <cell r="A382" t="str">
            <v>9925</v>
          </cell>
        </row>
        <row r="383">
          <cell r="A383" t="str">
            <v>9983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C14" sqref="C14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9" t="s">
        <v>73</v>
      </c>
      <c r="C1" s="79"/>
      <c r="F1" s="68" t="s">
        <v>10</v>
      </c>
      <c r="G1" s="18">
        <v>43103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0" t="str">
        <f>VLOOKUP(B1,BuildingList!A:B,2,FALSE)</f>
        <v>UK Hospital - Chandler Medical Center &amp; Hospital</v>
      </c>
      <c r="C2" s="80"/>
      <c r="F2" s="69" t="s">
        <v>12</v>
      </c>
      <c r="G2" s="22" t="s">
        <v>69</v>
      </c>
      <c r="J2" s="15">
        <f>G24-J24</f>
        <v>5</v>
      </c>
      <c r="K2" s="15">
        <f>H24-M24</f>
        <v>5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90</v>
      </c>
      <c r="B6" s="48" t="s">
        <v>74</v>
      </c>
      <c r="C6" s="42" t="s">
        <v>24</v>
      </c>
      <c r="D6" s="41" t="s">
        <v>5</v>
      </c>
      <c r="E6" s="50"/>
      <c r="F6" s="50">
        <v>185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89</v>
      </c>
      <c r="B7" s="48" t="s">
        <v>74</v>
      </c>
      <c r="C7" s="42" t="s">
        <v>28</v>
      </c>
      <c r="D7" s="41" t="s">
        <v>5</v>
      </c>
      <c r="E7" s="50">
        <v>183</v>
      </c>
      <c r="F7" s="50">
        <v>128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30" customHeight="1" x14ac:dyDescent="0.25">
      <c r="A8" s="48" t="s">
        <v>88</v>
      </c>
      <c r="B8" s="48" t="s">
        <v>74</v>
      </c>
      <c r="C8" s="42" t="s">
        <v>28</v>
      </c>
      <c r="D8" s="41" t="s">
        <v>5</v>
      </c>
      <c r="E8" s="50">
        <v>405</v>
      </c>
      <c r="F8" s="50">
        <v>111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87</v>
      </c>
      <c r="B9" s="48" t="s">
        <v>74</v>
      </c>
      <c r="C9" s="42" t="s">
        <v>28</v>
      </c>
      <c r="D9" s="41" t="s">
        <v>5</v>
      </c>
      <c r="E9" s="62">
        <v>80</v>
      </c>
      <c r="F9" s="62">
        <v>96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 t="s">
        <v>86</v>
      </c>
      <c r="B10" s="48" t="s">
        <v>74</v>
      </c>
      <c r="C10" s="42" t="s">
        <v>24</v>
      </c>
      <c r="D10" s="41" t="s">
        <v>5</v>
      </c>
      <c r="E10" s="50">
        <v>0</v>
      </c>
      <c r="F10" s="50">
        <v>79</v>
      </c>
      <c r="G10" s="50" t="s">
        <v>3</v>
      </c>
      <c r="H10" s="41" t="s">
        <v>18</v>
      </c>
      <c r="I10" s="42"/>
      <c r="J10" s="59">
        <f>IF(G10="No Change","N/A",IF(G10="New Tag Required",Lookup!F:F,IF(G10="Remove Old Tag",Lookup!F:F,IF(G10="N/A","N/A",""))))</f>
        <v>0</v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 t="s">
        <v>85</v>
      </c>
      <c r="B11" s="48" t="s">
        <v>74</v>
      </c>
      <c r="C11" s="42" t="s">
        <v>71</v>
      </c>
      <c r="D11" s="41" t="s">
        <v>5</v>
      </c>
      <c r="E11" s="50">
        <v>525</v>
      </c>
      <c r="F11" s="50">
        <v>530</v>
      </c>
      <c r="G11" s="50" t="s">
        <v>13</v>
      </c>
      <c r="H11" s="41" t="s">
        <v>13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63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5"/>
      <c r="M13" s="59" t="str">
        <f>IF(H13="No Change","N/A",IF(H13="New Tag Required",Lookup!F:F,IF(H13="Remove Old Sign",Lookup!F:F,IF(H13="N/A","N/A",""))))</f>
        <v/>
      </c>
      <c r="N13" s="64"/>
      <c r="O13" s="42"/>
    </row>
    <row r="14" spans="1:16" s="41" customFormat="1" x14ac:dyDescent="0.25"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5"/>
      <c r="M14" s="59" t="str">
        <f>IF(H14="No Change","N/A",IF(H14="New Tag Required",Lookup!F:F,IF(H14="Remove Old Sign",Lookup!F:F,IF(H14="N/A","N/A",""))))</f>
        <v/>
      </c>
      <c r="N14" s="65"/>
    </row>
    <row r="15" spans="1:16" s="41" customFormat="1" x14ac:dyDescent="0.25"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5"/>
      <c r="M15" s="59" t="str">
        <f>IF(H15="No Change","N/A",IF(H15="New Tag Required",Lookup!F:F,IF(H15="Remove Old Sign",Lookup!F:F,IF(H15="N/A","N/A",""))))</f>
        <v/>
      </c>
      <c r="N15" s="65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5"/>
      <c r="M16" s="59" t="str">
        <f>IF(H16="No Change","N/A",IF(H16="New Tag Required",Lookup!F:F,IF(H16="Remove Old Sign",Lookup!F:F,IF(H16="N/A","N/A",""))))</f>
        <v/>
      </c>
      <c r="N16" s="65"/>
    </row>
    <row r="17" spans="1:14" s="41" customFormat="1" x14ac:dyDescent="0.25">
      <c r="A17" s="49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5"/>
      <c r="M17" s="59" t="str">
        <f>IF(H17="No Change","N/A",IF(H17="New Tag Required",Lookup!F:F,IF(H17="Remove Old Sign",Lookup!F:F,IF(H17="N/A","N/A",""))))</f>
        <v/>
      </c>
      <c r="N17" s="65"/>
    </row>
    <row r="18" spans="1:14" s="41" customFormat="1" x14ac:dyDescent="0.25">
      <c r="A18" s="49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5"/>
      <c r="M18" s="59" t="str">
        <f>IF(H18="No Change","N/A",IF(H18="New Tag Required",Lookup!F:F,IF(H18="Remove Old Sign",Lookup!F:F,IF(H18="N/A","N/A",""))))</f>
        <v/>
      </c>
      <c r="N18" s="65"/>
    </row>
    <row r="19" spans="1:14" x14ac:dyDescent="0.25">
      <c r="A19" s="56"/>
      <c r="B19" s="48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x14ac:dyDescent="0.25">
      <c r="A20" s="56"/>
      <c r="B20" s="48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4" x14ac:dyDescent="0.25">
      <c r="A21" s="56"/>
      <c r="B21" s="48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4" ht="15.75" thickBot="1" x14ac:dyDescent="0.3">
      <c r="A22" s="56"/>
      <c r="C22" s="11"/>
      <c r="E22" s="30"/>
      <c r="F22" s="30"/>
      <c r="G22" s="30"/>
      <c r="K22" s="32"/>
      <c r="N22" s="32"/>
    </row>
    <row r="23" spans="1:14" ht="45" x14ac:dyDescent="0.25">
      <c r="A23" s="56"/>
      <c r="C23" s="11"/>
      <c r="E23" s="30"/>
      <c r="F23" s="30"/>
      <c r="G23" s="74" t="s">
        <v>45</v>
      </c>
      <c r="H23" s="75" t="s">
        <v>46</v>
      </c>
      <c r="J23" s="76" t="s">
        <v>40</v>
      </c>
      <c r="K23" s="10"/>
      <c r="L23" s="10"/>
      <c r="M23" s="76" t="s">
        <v>41</v>
      </c>
    </row>
    <row r="24" spans="1:14" ht="15.75" thickBot="1" x14ac:dyDescent="0.3">
      <c r="A24" s="56"/>
      <c r="C24" s="11"/>
      <c r="E24" s="30"/>
      <c r="F24" s="30"/>
      <c r="G24" s="14">
        <f>COUNTIF(G6:G23,"New Tag Required")</f>
        <v>5</v>
      </c>
      <c r="H24" s="13">
        <f>COUNTIF(H6:H23,"New Sign Required")</f>
        <v>5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6"/>
      <c r="C30" s="11"/>
      <c r="E30" s="30"/>
      <c r="F30" s="30"/>
      <c r="G30" s="30"/>
    </row>
    <row r="31" spans="1:14" x14ac:dyDescent="0.25">
      <c r="A31" s="56"/>
      <c r="C31" s="11"/>
      <c r="E31" s="30"/>
      <c r="F31" s="30"/>
      <c r="G31" s="30"/>
    </row>
    <row r="32" spans="1:14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3"/>
      <c r="G33" s="30"/>
    </row>
    <row r="34" spans="1:7" x14ac:dyDescent="0.25">
      <c r="A34" s="57"/>
      <c r="C34" s="11"/>
      <c r="E34" s="30"/>
      <c r="F34" s="34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6"/>
      <c r="C36" s="11"/>
      <c r="E36" s="30"/>
      <c r="F36" s="33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1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6"/>
      <c r="C44" s="11"/>
      <c r="E44" s="30"/>
      <c r="F44" s="30"/>
      <c r="G44" s="30"/>
    </row>
    <row r="45" spans="1:7" x14ac:dyDescent="0.25">
      <c r="A45" s="56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43 G6:G22">
    <cfRule type="containsText" dxfId="55" priority="134" operator="containsText" text="New Tag Required">
      <formula>NOT(ISERROR(SEARCH("New Tag Required",G6)))</formula>
    </cfRule>
  </conditionalFormatting>
  <conditionalFormatting sqref="D13:D89">
    <cfRule type="containsText" dxfId="54" priority="133" operator="containsText" text="Yes">
      <formula>NOT(ISERROR(SEARCH("Yes",D13)))</formula>
    </cfRule>
  </conditionalFormatting>
  <conditionalFormatting sqref="H29:H89 H190:H411 H6:H22">
    <cfRule type="containsText" dxfId="53" priority="121" operator="containsText" text="New Sign Required">
      <formula>NOT(ISERROR(SEARCH("New Sign Required",H6)))</formula>
    </cfRule>
  </conditionalFormatting>
  <conditionalFormatting sqref="G29:G89 G6:H22">
    <cfRule type="containsText" dxfId="52" priority="120" operator="containsText" text="Action Required">
      <formula>NOT(ISERROR(SEARCH("Action Required",G6)))</formula>
    </cfRule>
  </conditionalFormatting>
  <conditionalFormatting sqref="H29:H89">
    <cfRule type="containsText" dxfId="51" priority="119" operator="containsText" text="Action Required">
      <formula>NOT(ISERROR(SEARCH("Action Required",H29)))</formula>
    </cfRule>
  </conditionalFormatting>
  <conditionalFormatting sqref="G25:G28">
    <cfRule type="containsText" dxfId="50" priority="61" operator="containsText" text="New Tag Required">
      <formula>NOT(ISERROR(SEARCH("New Tag Required",G25)))</formula>
    </cfRule>
  </conditionalFormatting>
  <conditionalFormatting sqref="H25:H28">
    <cfRule type="containsText" dxfId="49" priority="59" operator="containsText" text="New Sign Required">
      <formula>NOT(ISERROR(SEARCH("New Sign Required",H25)))</formula>
    </cfRule>
  </conditionalFormatting>
  <conditionalFormatting sqref="G25:G28">
    <cfRule type="containsText" dxfId="48" priority="58" operator="containsText" text="Action Required">
      <formula>NOT(ISERROR(SEARCH("Action Required",G25)))</formula>
    </cfRule>
  </conditionalFormatting>
  <conditionalFormatting sqref="H25:H28">
    <cfRule type="containsText" dxfId="47" priority="57" operator="containsText" text="Action Required">
      <formula>NOT(ISERROR(SEARCH("Action Required",H25)))</formula>
    </cfRule>
  </conditionalFormatting>
  <conditionalFormatting sqref="G6">
    <cfRule type="containsText" dxfId="46" priority="56" operator="containsText" text="New Tag Required">
      <formula>NOT(ISERROR(SEARCH("New Tag Required",G6)))</formula>
    </cfRule>
  </conditionalFormatting>
  <conditionalFormatting sqref="G6">
    <cfRule type="containsText" dxfId="45" priority="54" operator="containsText" text="Action Required">
      <formula>NOT(ISERROR(SEARCH("Action Required",G6)))</formula>
    </cfRule>
  </conditionalFormatting>
  <conditionalFormatting sqref="D90:D189">
    <cfRule type="containsText" dxfId="44" priority="53" operator="containsText" text="Yes">
      <formula>NOT(ISERROR(SEARCH("Yes",D90)))</formula>
    </cfRule>
  </conditionalFormatting>
  <conditionalFormatting sqref="H90:H189">
    <cfRule type="containsText" dxfId="43" priority="52" operator="containsText" text="New Sign Required">
      <formula>NOT(ISERROR(SEARCH("New Sign Required",H90)))</formula>
    </cfRule>
  </conditionalFormatting>
  <conditionalFormatting sqref="G90:G189">
    <cfRule type="containsText" dxfId="42" priority="51" operator="containsText" text="Action Required">
      <formula>NOT(ISERROR(SEARCH("Action Required",G90)))</formula>
    </cfRule>
  </conditionalFormatting>
  <conditionalFormatting sqref="H90:H189">
    <cfRule type="containsText" dxfId="41" priority="50" operator="containsText" text="Action Required">
      <formula>NOT(ISERROR(SEARCH("Action Required",H90)))</formula>
    </cfRule>
  </conditionalFormatting>
  <conditionalFormatting sqref="G7">
    <cfRule type="containsText" dxfId="40" priority="35" operator="containsText" text="New Tag Required">
      <formula>NOT(ISERROR(SEARCH("New Tag Required",G7)))</formula>
    </cfRule>
  </conditionalFormatting>
  <conditionalFormatting sqref="H7">
    <cfRule type="containsText" dxfId="39" priority="34" operator="containsText" text="New Sign Required">
      <formula>NOT(ISERROR(SEARCH("New Sign Required",H7)))</formula>
    </cfRule>
  </conditionalFormatting>
  <conditionalFormatting sqref="G7">
    <cfRule type="containsText" dxfId="38" priority="33" operator="containsText" text="Action Required">
      <formula>NOT(ISERROR(SEARCH("Action Required",G7)))</formula>
    </cfRule>
  </conditionalFormatting>
  <conditionalFormatting sqref="H7">
    <cfRule type="containsText" dxfId="37" priority="32" operator="containsText" text="Action Required">
      <formula>NOT(ISERROR(SEARCH("Action Required",H7)))</formula>
    </cfRule>
  </conditionalFormatting>
  <conditionalFormatting sqref="G8">
    <cfRule type="containsText" dxfId="36" priority="31" operator="containsText" text="New Tag Required">
      <formula>NOT(ISERROR(SEARCH("New Tag Required",G8)))</formula>
    </cfRule>
  </conditionalFormatting>
  <conditionalFormatting sqref="H8">
    <cfRule type="containsText" dxfId="35" priority="30" operator="containsText" text="New Sign Required">
      <formula>NOT(ISERROR(SEARCH("New Sign Required",H8)))</formula>
    </cfRule>
  </conditionalFormatting>
  <conditionalFormatting sqref="G8">
    <cfRule type="containsText" dxfId="34" priority="29" operator="containsText" text="Action Required">
      <formula>NOT(ISERROR(SEARCH("Action Required",G8)))</formula>
    </cfRule>
  </conditionalFormatting>
  <conditionalFormatting sqref="H8">
    <cfRule type="containsText" dxfId="33" priority="28" operator="containsText" text="Action Required">
      <formula>NOT(ISERROR(SEARCH("Action Required",H8)))</formula>
    </cfRule>
  </conditionalFormatting>
  <conditionalFormatting sqref="J2:N2">
    <cfRule type="cellIs" dxfId="32" priority="27" operator="notEqual">
      <formula>0</formula>
    </cfRule>
  </conditionalFormatting>
  <conditionalFormatting sqref="J6:J21">
    <cfRule type="cellIs" dxfId="31" priority="26" operator="equal">
      <formula>0</formula>
    </cfRule>
  </conditionalFormatting>
  <conditionalFormatting sqref="M6:M21">
    <cfRule type="cellIs" dxfId="30" priority="25" operator="equal">
      <formula>0</formula>
    </cfRule>
  </conditionalFormatting>
  <conditionalFormatting sqref="J6:J21 M6:M21">
    <cfRule type="cellIs" dxfId="29" priority="22" operator="equal">
      <formula>"In Progress"</formula>
    </cfRule>
    <cfRule type="cellIs" dxfId="28" priority="23" operator="equal">
      <formula>"Log Issues"</formula>
    </cfRule>
    <cfRule type="cellIs" dxfId="27" priority="24" operator="equal">
      <formula>"N/A"</formula>
    </cfRule>
  </conditionalFormatting>
  <conditionalFormatting sqref="K6:K12">
    <cfRule type="expression" dxfId="26" priority="21">
      <formula>$J6="Log Issues"</formula>
    </cfRule>
  </conditionalFormatting>
  <conditionalFormatting sqref="N6:N12">
    <cfRule type="expression" dxfId="25" priority="20">
      <formula>$M6="Log Issues"</formula>
    </cfRule>
  </conditionalFormatting>
  <conditionalFormatting sqref="G9">
    <cfRule type="containsText" dxfId="24" priority="19" operator="containsText" text="New Tag Required">
      <formula>NOT(ISERROR(SEARCH("New Tag Required",G9)))</formula>
    </cfRule>
  </conditionalFormatting>
  <conditionalFormatting sqref="H9">
    <cfRule type="containsText" dxfId="23" priority="18" operator="containsText" text="New Sign Required">
      <formula>NOT(ISERROR(SEARCH("New Sign Required",H9)))</formula>
    </cfRule>
  </conditionalFormatting>
  <conditionalFormatting sqref="G9">
    <cfRule type="containsText" dxfId="22" priority="17" operator="containsText" text="Action Required">
      <formula>NOT(ISERROR(SEARCH("Action Required",G9)))</formula>
    </cfRule>
  </conditionalFormatting>
  <conditionalFormatting sqref="H9">
    <cfRule type="containsText" dxfId="21" priority="16" operator="containsText" text="Action Required">
      <formula>NOT(ISERROR(SEARCH("Action Required",H9)))</formula>
    </cfRule>
  </conditionalFormatting>
  <conditionalFormatting sqref="H1:H1048576">
    <cfRule type="containsText" dxfId="20" priority="14" operator="containsText" text="Remove Old Sign">
      <formula>NOT(ISERROR(SEARCH("Remove Old Sign",H1)))</formula>
    </cfRule>
    <cfRule type="containsText" dxfId="19" priority="15" operator="containsText" text="Move Sign to New Location">
      <formula>NOT(ISERROR(SEARCH("Move Sign to New Location",H1)))</formula>
    </cfRule>
  </conditionalFormatting>
  <conditionalFormatting sqref="G1:G1048576">
    <cfRule type="containsText" dxfId="18" priority="13" operator="containsText" text="Remove Old Tag">
      <formula>NOT(ISERROR(SEARCH("Remove Old Tag",G1)))</formula>
    </cfRule>
  </conditionalFormatting>
  <conditionalFormatting sqref="D11">
    <cfRule type="containsText" dxfId="17" priority="8" operator="containsText" text="Yes">
      <formula>NOT(ISERROR(SEARCH("Yes",D11)))</formula>
    </cfRule>
  </conditionalFormatting>
  <conditionalFormatting sqref="D12">
    <cfRule type="containsText" dxfId="16" priority="7" operator="containsText" text="Yes">
      <formula>NOT(ISERROR(SEARCH("Yes",D12)))</formula>
    </cfRule>
  </conditionalFormatting>
  <conditionalFormatting sqref="D6:D10">
    <cfRule type="containsText" dxfId="15" priority="4" operator="containsText" text="Yes">
      <formula>NOT(ISERROR(SEARCH("Yes",D6)))</formula>
    </cfRule>
  </conditionalFormatting>
  <conditionalFormatting sqref="D6:D10">
    <cfRule type="containsText" dxfId="14" priority="3" operator="containsText" text="Yes">
      <formula>NOT(ISERROR(SEARCH("Yes",D6)))</formula>
    </cfRule>
  </conditionalFormatting>
  <conditionalFormatting sqref="G7:G10">
    <cfRule type="containsText" dxfId="13" priority="2" operator="containsText" text="New Tag Required">
      <formula>NOT(ISERROR(SEARCH("New Tag Required",G7)))</formula>
    </cfRule>
  </conditionalFormatting>
  <conditionalFormatting sqref="G7:G10">
    <cfRule type="containsText" dxfId="12" priority="1" operator="containsText" text="Action Required">
      <formula>NOT(ISERROR(SEARCH("Action Required",G7)))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O6:O12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G6:G21</xm:sqref>
        </x14:dataValidation>
        <x14:dataValidation type="list" allowBlank="1" showInputMessage="1" showErrorMessage="1">
          <x14:formula1>
            <xm:f>Lookup!$D$1:$D$10</xm:f>
          </x14:formula1>
          <xm:sqref>H6:H21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  <x14:dataValidation type="list" allowBlank="1" showInputMessage="1" showErrorMessage="1">
          <x14:formula1>
            <xm:f>Lookup!$F$1:$F$8</xm:f>
          </x14:formula1>
          <xm:sqref>M6:M21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6" sqref="D6:D10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43103</v>
      </c>
    </row>
    <row r="2" spans="1:10" ht="15" customHeight="1" x14ac:dyDescent="0.25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2" t="s">
        <v>82</v>
      </c>
      <c r="B6" s="77" t="s">
        <v>84</v>
      </c>
      <c r="C6" s="41" t="s">
        <v>63</v>
      </c>
      <c r="D6" s="50">
        <v>185</v>
      </c>
      <c r="G6" s="29"/>
      <c r="H6" s="29"/>
      <c r="I6" s="41"/>
      <c r="J6" s="41"/>
    </row>
    <row r="7" spans="1:10" x14ac:dyDescent="0.25">
      <c r="A7" s="78" t="s">
        <v>75</v>
      </c>
      <c r="B7" s="77" t="s">
        <v>78</v>
      </c>
      <c r="C7" s="41" t="s">
        <v>64</v>
      </c>
      <c r="D7" s="50">
        <v>128</v>
      </c>
      <c r="G7" s="29"/>
      <c r="H7" s="29"/>
      <c r="I7" s="41"/>
      <c r="J7" s="41"/>
    </row>
    <row r="8" spans="1:10" ht="15" customHeight="1" x14ac:dyDescent="0.25">
      <c r="A8" s="78" t="s">
        <v>76</v>
      </c>
      <c r="B8" s="77" t="s">
        <v>79</v>
      </c>
      <c r="C8" s="41" t="s">
        <v>64</v>
      </c>
      <c r="D8" s="50">
        <v>111</v>
      </c>
      <c r="G8" s="29"/>
      <c r="H8" s="29"/>
      <c r="I8" s="41"/>
      <c r="J8" s="41"/>
    </row>
    <row r="9" spans="1:10" x14ac:dyDescent="0.25">
      <c r="A9" s="78" t="s">
        <v>77</v>
      </c>
      <c r="B9" s="77" t="s">
        <v>80</v>
      </c>
      <c r="C9" s="41" t="s">
        <v>64</v>
      </c>
      <c r="D9" s="62">
        <v>96</v>
      </c>
      <c r="G9" s="29"/>
      <c r="H9" s="29"/>
      <c r="I9" s="41"/>
      <c r="J9" s="41"/>
    </row>
    <row r="10" spans="1:10" x14ac:dyDescent="0.25">
      <c r="A10" s="78" t="s">
        <v>81</v>
      </c>
      <c r="B10" s="77" t="s">
        <v>83</v>
      </c>
      <c r="C10" s="41" t="s">
        <v>63</v>
      </c>
      <c r="D10" s="50">
        <v>79</v>
      </c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0690</v>
      </c>
      <c r="B354" s="3" t="str">
        <f>VLOOKUP(A354,[3]UKBuilding_List!$A$1:$D$376,3,FALSE)</f>
        <v>441 Rose Ln</v>
      </c>
      <c r="C354" s="1"/>
    </row>
    <row r="355" spans="1:3" x14ac:dyDescent="0.25">
      <c r="A355" s="2" t="str">
        <f>([3]UKBuilding_List!A355)</f>
        <v>0694</v>
      </c>
      <c r="B355" s="3" t="str">
        <f>VLOOKUP(A355,[3]UKBuilding_List!$A$1:$D$376,3,FALSE)</f>
        <v>112 Conn Terrace</v>
      </c>
      <c r="C355" s="1"/>
    </row>
    <row r="356" spans="1:3" x14ac:dyDescent="0.25">
      <c r="A356" s="2" t="str">
        <f>([3]UKBuilding_List!A356)</f>
        <v>0695</v>
      </c>
      <c r="B356" s="3" t="str">
        <f>VLOOKUP(A356,[3]UKBuilding_List!$A$1:$D$376,3,FALSE)</f>
        <v>Blue Lot Bus Shelter</v>
      </c>
      <c r="C356" s="1"/>
    </row>
    <row r="357" spans="1:3" x14ac:dyDescent="0.25">
      <c r="A357" s="2" t="str">
        <f>([3]UKBuilding_List!A357)</f>
        <v>0698</v>
      </c>
      <c r="B357" s="3" t="str">
        <f>VLOOKUP(A357,[3]UKBuilding_List!$A$1:$D$376,3,FALSE)</f>
        <v>University Inn #1</v>
      </c>
      <c r="C357" s="1"/>
    </row>
    <row r="358" spans="1:3" x14ac:dyDescent="0.25">
      <c r="A358" s="2" t="str">
        <f>([3]UKBuilding_List!A358)</f>
        <v>0699</v>
      </c>
      <c r="B358" s="3" t="str">
        <f>VLOOKUP(A358,[3]UKBuilding_List!$A$1:$D$376,3,FALSE)</f>
        <v>University Inn #2</v>
      </c>
      <c r="C358" s="1"/>
    </row>
    <row r="359" spans="1:3" x14ac:dyDescent="0.25">
      <c r="A359" s="2" t="str">
        <f>([3]UKBuilding_List!A359)</f>
        <v>0702</v>
      </c>
      <c r="B359" s="3" t="str">
        <f>VLOOKUP(A359,[3]UKBuilding_List!$A$1:$D$376,3,FALSE)</f>
        <v>Soccer Support Building</v>
      </c>
      <c r="C359" s="1"/>
    </row>
    <row r="360" spans="1:3" x14ac:dyDescent="0.25">
      <c r="A360" s="2" t="str">
        <f>([3]UKBuilding_List!A360)</f>
        <v>0703</v>
      </c>
      <c r="B360" s="3" t="str">
        <f>VLOOKUP(A360,[3]UKBuilding_List!$A$1:$D$376,3,FALSE)</f>
        <v>Senior Center</v>
      </c>
      <c r="C360" s="1"/>
    </row>
    <row r="361" spans="1:3" x14ac:dyDescent="0.25">
      <c r="A361" s="2" t="str">
        <f>([3]UKBuilding_List!A361)</f>
        <v>0705</v>
      </c>
      <c r="B361" s="3" t="str">
        <f>VLOOKUP(A361,[3]UKBuilding_List!$A$1:$D$376,3,FALSE)</f>
        <v>131 Virginia Ave</v>
      </c>
      <c r="C361" s="1"/>
    </row>
    <row r="362" spans="1:3" x14ac:dyDescent="0.25">
      <c r="A362" s="2" t="str">
        <f>([3]UKBuilding_List!A362)</f>
        <v>0706</v>
      </c>
      <c r="B362" s="3" t="str">
        <f>VLOOKUP(A362,[3]UKBuilding_List!$A$1:$D$376,3,FALSE)</f>
        <v>662 Maxwelton Ct</v>
      </c>
      <c r="C362" s="1"/>
    </row>
    <row r="363" spans="1:3" x14ac:dyDescent="0.25">
      <c r="A363" s="2" t="str">
        <f>([3]UKBuilding_List!A363)</f>
        <v>0708</v>
      </c>
      <c r="B363" s="3" t="str">
        <f>VLOOKUP(A363,[3]UKBuilding_List!$A$1:$D$376,3,FALSE)</f>
        <v>Kiln Enclosure Building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9875</v>
      </c>
      <c r="B375" s="3" t="str">
        <f>VLOOKUP(A375,[3]UKBuilding_List!$A$1:$D$376,3,FALSE)</f>
        <v>Vaughan Warehouse and Office</v>
      </c>
      <c r="C375" s="1"/>
    </row>
    <row r="376" spans="1:3" x14ac:dyDescent="0.25">
      <c r="A376" s="2" t="str">
        <f>([3]UKBuilding_List!A376)</f>
        <v>9876</v>
      </c>
      <c r="B376" s="3" t="str">
        <f>VLOOKUP(A376,[3]UKBuilding_List!$A$1:$D$376,3,FALSE)</f>
        <v>Vaughan Warehouse #1</v>
      </c>
      <c r="C376" s="1"/>
    </row>
    <row r="377" spans="1:3" x14ac:dyDescent="0.25">
      <c r="A377" s="2" t="str">
        <f>([3]UKBuilding_List!A377)</f>
        <v>9877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9878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9879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9881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9882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9925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9983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2018-01-03T19:52:43Z</dcterms:modified>
</cp:coreProperties>
</file>