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19" i="1" l="1"/>
  <c r="J19" i="1"/>
  <c r="M17" i="1" l="1"/>
  <c r="J17" i="1"/>
  <c r="M16" i="1"/>
  <c r="J16" i="1"/>
  <c r="M15" i="1"/>
  <c r="J15" i="1"/>
  <c r="M14" i="1"/>
  <c r="J14" i="1"/>
  <c r="M13" i="1"/>
  <c r="J13" i="1"/>
  <c r="M11" i="1"/>
  <c r="J11" i="1"/>
  <c r="M10" i="1"/>
  <c r="J10" i="1"/>
  <c r="M18" i="1" l="1"/>
  <c r="M20" i="1"/>
  <c r="M21" i="1"/>
  <c r="M22" i="1"/>
  <c r="M23" i="1"/>
  <c r="M24" i="1"/>
  <c r="M25" i="1"/>
  <c r="M26" i="1"/>
  <c r="M27" i="1"/>
  <c r="J18" i="1"/>
  <c r="J20" i="1"/>
  <c r="J21" i="1"/>
  <c r="J22" i="1"/>
  <c r="J23" i="1"/>
  <c r="J24" i="1"/>
  <c r="J25" i="1"/>
  <c r="J26" i="1"/>
  <c r="J27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<sst xmlns="http://schemas.openxmlformats.org/spreadsheetml/2006/main" count="380" uniqueCount="207">
  <si>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</si>
  <si>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</si>
  <si>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</si>
  <si>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</si>
  <si>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</si>
  <si>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</si>
  <si>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</si>
  <si>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</si>
  <si>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</si>
  <si>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</si>
  <si>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</si>
  <si>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</si>
  <si>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</si>
  <si>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</si>
  <si>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</si>
  <si>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</si>
  <si>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</si>
  <si>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</si>
  <si>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</si>
  <si>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</si>
  <si>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</si>
  <si>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</si>
  <si>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</si>
  <si>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</si>
  <si>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</si>
  <si>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</si>
  <si>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</si>
  <si>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</si>
  <si>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</si>
  <si>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</si>
  <si>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</si>
  <si>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</si>
  <si>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</si>
  <si>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</si>
  <si>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</si>
  <si>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</si>
  <si>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</si>
  <si>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</si>
  <si>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</si>
  <si>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</si>
  <si>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</si>
  <si>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</si>
  <si>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</si>
  <si>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</si>
  <si>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</si>
  <si>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</si>
  <si>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</si>
  <si>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</si>
  <si>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</si>
  <si>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</si>
  <si>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</si>
  <si>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</si>
  <si>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</si>
  <si>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</si>
  <si>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</si>
  <si>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</si>
  <si>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</si>
  <si>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</si>
  <si>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</si>
  <si>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</si>
  <si>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</si>
  <si>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</si>
  <si>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</si>
  <si>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</si>
  <si>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</si>
  <si>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</si>
  <si>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</si>
  <si>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</si>
  <si>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</si>
  <si>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</si>
  <si>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</si>
  <si>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</si>
  <si>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</si>
  <si>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</si>
  <si>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</si>
  <si>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</si>
  <si>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00</t>
  </si>
  <si>
    <t>HA042</t>
  </si>
  <si>
    <t>HA065</t>
  </si>
  <si>
    <t>HA066</t>
  </si>
  <si>
    <t>HA067</t>
  </si>
  <si>
    <t>HA068</t>
  </si>
  <si>
    <t>fixed wall at shower head side</t>
  </si>
  <si>
    <t>HA069</t>
  </si>
  <si>
    <t>fixed at wall infront of sink</t>
  </si>
  <si>
    <t>HA00100N</t>
  </si>
  <si>
    <t>HA00100N1</t>
  </si>
  <si>
    <t>Corridor</t>
  </si>
  <si>
    <t>HA00100N2</t>
  </si>
  <si>
    <t>HA00142</t>
  </si>
  <si>
    <t>Room Label Change: HA044 Changed To HA00142</t>
  </si>
  <si>
    <t>HA00143</t>
  </si>
  <si>
    <t>Room Label Change: HA072 Changed To HA00143</t>
  </si>
  <si>
    <t>HA00144</t>
  </si>
  <si>
    <t>Room Label Change: HA046A Changed To HA00144</t>
  </si>
  <si>
    <t>lead lined walls made room smaller</t>
  </si>
  <si>
    <t>HA00145</t>
  </si>
  <si>
    <t>Room Label Change: HA046 Changed To HA00145</t>
  </si>
  <si>
    <t>HA00146</t>
  </si>
  <si>
    <t>Room Label Change: HA047 Changed To HA00146</t>
  </si>
  <si>
    <t>HA00147</t>
  </si>
  <si>
    <t>Room Label Change: HA047A Changed To HA00147</t>
  </si>
  <si>
    <t>HA00148</t>
  </si>
  <si>
    <t>Room Label Change: HA048 Changed To HA00148</t>
  </si>
  <si>
    <t>HA00155</t>
  </si>
  <si>
    <t>Room Label Change: HA078A Changed To HA00155</t>
  </si>
  <si>
    <t>HA00156</t>
  </si>
  <si>
    <t>Room Label Change: HA078B Changed To HA00156</t>
  </si>
  <si>
    <t>HA00157</t>
  </si>
  <si>
    <t>01</t>
  </si>
  <si>
    <t>Room Label Change: HA077 Changed To HA00157</t>
  </si>
  <si>
    <t>HA00158</t>
  </si>
  <si>
    <t>02</t>
  </si>
  <si>
    <t>Room Label Change: HA076 Changed To HA00158</t>
  </si>
  <si>
    <t>HA00159</t>
  </si>
  <si>
    <t>03</t>
  </si>
  <si>
    <t>Room Label Change: HA075 Changed To HA00159</t>
  </si>
  <si>
    <t>LX-0293-00-HA00100N2</t>
  </si>
  <si>
    <t>UK HOSPITAL - Corridor HA00100N2</t>
  </si>
  <si>
    <t>LX-0293-00-G0007</t>
  </si>
  <si>
    <t>UK HOSPITAL - Corridor G0007</t>
  </si>
  <si>
    <t>LX-0293-00-HA00100N1</t>
  </si>
  <si>
    <t>UK HOSPITAL - Corridor HA00100N1</t>
  </si>
  <si>
    <t>LX-0293-00-HA0078</t>
  </si>
  <si>
    <t>UK HOSPITAL - Anti-Room HA0078</t>
  </si>
  <si>
    <t>Move Equip to HA00100N1</t>
  </si>
  <si>
    <t>LX-0293-00-HA00155</t>
  </si>
  <si>
    <t>UK HOSPITAL - Lav. HA00155</t>
  </si>
  <si>
    <t>LX-0293-00-HA0078A</t>
  </si>
  <si>
    <t>UK HOSPITAL - Toilet HA0078A</t>
  </si>
  <si>
    <t>Move Equip to HA00155</t>
  </si>
  <si>
    <t>LX-0293-00-HA00142</t>
  </si>
  <si>
    <t>UK HOSPITAL -Meds HA00142</t>
  </si>
  <si>
    <t>LX-0293-00-HA0044</t>
  </si>
  <si>
    <t>UK HOSPITAL - Medication Room HA0044</t>
  </si>
  <si>
    <t>Move Equip to HA00142</t>
  </si>
  <si>
    <t>LX-0293-00-HA00143</t>
  </si>
  <si>
    <t>UK HOSPITAL - Nursing HA00143</t>
  </si>
  <si>
    <t>LX-0293-00-HA0072</t>
  </si>
  <si>
    <t>UK HOSPITAL - Nursing HA0072</t>
  </si>
  <si>
    <t>Move Equip to HA00143</t>
  </si>
  <si>
    <t>LX-0293-00-HA00144</t>
  </si>
  <si>
    <t>UK HOSPITAL - Nursing HA00144</t>
  </si>
  <si>
    <t>LX-0293-00-HA00145</t>
  </si>
  <si>
    <t>UK HOSPITAL - Nursing HA00145</t>
  </si>
  <si>
    <t>LX-0293-00-HA00146</t>
  </si>
  <si>
    <t>UK HOSPITAL - Nursing HA00146</t>
  </si>
  <si>
    <t>LX-0293-00-HA00147</t>
  </si>
  <si>
    <t>UK HOSPITAL - Nursing HA00147</t>
  </si>
  <si>
    <t>LX-0293-00-HA00148</t>
  </si>
  <si>
    <t>UK HOSPITAL - Nursing HA00148</t>
  </si>
  <si>
    <t>LX-0293-00-HA00156</t>
  </si>
  <si>
    <t>UK HOSPITAL - Nursing HA00156</t>
  </si>
  <si>
    <t>LX-0293-00-HA00157</t>
  </si>
  <si>
    <t>UK HOSPITAL - Nursing HA00157</t>
  </si>
  <si>
    <t>LX-0293-00-HA00158</t>
  </si>
  <si>
    <t>UK HOSPITAL - Nursing HA00158</t>
  </si>
  <si>
    <t>LX-0293-00-HA00159</t>
  </si>
  <si>
    <t>UK HOSPITAL - Nursing HA00159</t>
  </si>
  <si>
    <t>LX-0293-00-HA0046</t>
  </si>
  <si>
    <t>UK HOSPITAL - Radiology HA0046</t>
  </si>
  <si>
    <t>complete renovation - see const. docs</t>
  </si>
  <si>
    <t>LX-0293-00-HA0046A</t>
  </si>
  <si>
    <t>UK HOSPITAL - Radiology HA0046A</t>
  </si>
  <si>
    <t>LX-0293-00-HA0047</t>
  </si>
  <si>
    <t>UK HOSPITAL - Orthopedics HA0047</t>
  </si>
  <si>
    <t>LX-0293-00-HA0047A</t>
  </si>
  <si>
    <t>UK HOSPITAL - Ortho Strorage HA0047A</t>
  </si>
  <si>
    <t>LX-0293-00-HA0048</t>
  </si>
  <si>
    <t>UK HOSPITAL - Radiology HA0048</t>
  </si>
  <si>
    <t>LX-0293-00-HA0075</t>
  </si>
  <si>
    <t>UK HOSPITAL - Exam HA0075</t>
  </si>
  <si>
    <t>LX-0293-00-HA0076</t>
  </si>
  <si>
    <t>UK HOSPITAL - Exam HA0076</t>
  </si>
  <si>
    <t>LX-0293-00-HA0077</t>
  </si>
  <si>
    <t>UK HOSPITAL - Exam HA0077</t>
  </si>
  <si>
    <t>LX-0293-00-HA0078B</t>
  </si>
  <si>
    <t>UK HOSPITAL - Room HA078B</t>
  </si>
  <si>
    <t>0293</t>
  </si>
  <si>
    <t>G002</t>
  </si>
  <si>
    <t>HA00100Q</t>
  </si>
  <si>
    <t>Room Label Change: G006 Changed To HA00100M</t>
  </si>
  <si>
    <t>LX-0293-00-HA00100M</t>
  </si>
  <si>
    <t>LX-0293-00-HA00100Q</t>
  </si>
  <si>
    <t>LX-0293-00-HA00100P</t>
  </si>
  <si>
    <t>UK HOSPITAL - Corridor HA00100M</t>
  </si>
  <si>
    <t>UK HOSPITAL - Corridor HA00100Q</t>
  </si>
  <si>
    <t>UK HOSPITAL - Corridor HA00100P</t>
  </si>
  <si>
    <t>LX-0293-00-G0002</t>
  </si>
  <si>
    <t>LX-0293-00-G0006</t>
  </si>
  <si>
    <t>UK HOSPITAL - Corridor G0002</t>
  </si>
  <si>
    <t>UK HOSPITAL - Corridor G0006</t>
  </si>
  <si>
    <t>Move Equip to HA00100M</t>
  </si>
  <si>
    <t>LX-0293-00-G0013</t>
  </si>
  <si>
    <t>UK HOSPITAL - Corridor G0013</t>
  </si>
  <si>
    <t>Move Equip to HA00100P and HA00100Q</t>
  </si>
  <si>
    <t>HA00100M</t>
  </si>
  <si>
    <t>this space became part of HA00100J</t>
  </si>
  <si>
    <t>Room Label Change: G0013 Changed To HA00100Q</t>
  </si>
  <si>
    <t>Room Label Change: HA078 Changed To HA00100N1</t>
  </si>
  <si>
    <t>Room Label Change: G007 Changed To HA00100N2</t>
  </si>
  <si>
    <t>HA00100P</t>
  </si>
  <si>
    <t>G001</t>
  </si>
  <si>
    <t>Move Equip to G0001</t>
  </si>
  <si>
    <t>LX-0293-00-HA00100N</t>
  </si>
  <si>
    <t>UK HOSPITAL - Corridor HA00100N</t>
  </si>
  <si>
    <t>Move Equip to HA00100N; HA00100N1; HA00100N2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</si>
</sst>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0630</v>
          </cell>
          <cell r="B314">
            <v>630</v>
          </cell>
          <cell r="C314" t="str">
            <v>Air Medical Crew Quarters</v>
          </cell>
          <cell r="D314" t="str">
            <v>Air Medical Crew Quarters</v>
          </cell>
        </row>
        <row r="315">
          <cell r="A315" t="str">
            <v>0633</v>
          </cell>
          <cell r="B315">
            <v>633</v>
          </cell>
          <cell r="C315" t="str">
            <v>Davis Marksbury Building</v>
          </cell>
          <cell r="D315" t="str">
            <v>Davis Marksbury Building</v>
          </cell>
        </row>
        <row r="316">
          <cell r="A316" t="str">
            <v>0644</v>
          </cell>
          <cell r="B316">
            <v>644</v>
          </cell>
          <cell r="C316" t="str">
            <v>Wildcat Coal Lodge</v>
          </cell>
          <cell r="D316" t="str">
            <v>Wildcat Coal Lodge</v>
          </cell>
        </row>
        <row r="317">
          <cell r="A317" t="str">
            <v>0651</v>
          </cell>
          <cell r="B317">
            <v>651</v>
          </cell>
          <cell r="C317" t="str">
            <v>Mandrell Hall</v>
          </cell>
          <cell r="D317" t="str">
            <v>Mandrell Hall</v>
          </cell>
        </row>
        <row r="318">
          <cell r="A318" t="str">
            <v>0652</v>
          </cell>
          <cell r="B318">
            <v>652</v>
          </cell>
          <cell r="C318" t="str">
            <v>Bosworth Hall</v>
          </cell>
          <cell r="D318" t="str">
            <v>Bosworth Hall</v>
          </cell>
        </row>
        <row r="319">
          <cell r="A319" t="str">
            <v>0653</v>
          </cell>
          <cell r="B319">
            <v>653</v>
          </cell>
          <cell r="C319" t="str">
            <v>Sanders Hall</v>
          </cell>
          <cell r="D319" t="str">
            <v>Sanders Hall</v>
          </cell>
        </row>
        <row r="320">
          <cell r="A320" t="str">
            <v>0654</v>
          </cell>
          <cell r="B320">
            <v>654</v>
          </cell>
          <cell r="C320" t="str">
            <v>Building 100</v>
          </cell>
          <cell r="D320" t="str">
            <v>Building 100</v>
          </cell>
        </row>
        <row r="321">
          <cell r="A321" t="str">
            <v>0655</v>
          </cell>
          <cell r="B321">
            <v>655</v>
          </cell>
          <cell r="C321" t="str">
            <v>Building 200</v>
          </cell>
          <cell r="D321" t="str">
            <v>Building 200</v>
          </cell>
        </row>
        <row r="322">
          <cell r="A322" t="str">
            <v>0656</v>
          </cell>
          <cell r="B322">
            <v>656</v>
          </cell>
          <cell r="C322" t="str">
            <v>Building 300</v>
          </cell>
          <cell r="D322" t="str">
            <v>Building 300</v>
          </cell>
        </row>
        <row r="323">
          <cell r="A323" t="str">
            <v>0657</v>
          </cell>
          <cell r="B323">
            <v>657</v>
          </cell>
          <cell r="C323" t="str">
            <v>Building 400</v>
          </cell>
          <cell r="D323" t="str">
            <v>Building 400</v>
          </cell>
        </row>
        <row r="324">
          <cell r="A324" t="str">
            <v>0658</v>
          </cell>
          <cell r="B324">
            <v>658</v>
          </cell>
          <cell r="C324" t="str">
            <v>Maintenance Bldg.</v>
          </cell>
          <cell r="D324" t="str">
            <v>Maintenance Bldg.</v>
          </cell>
        </row>
        <row r="325">
          <cell r="A325" t="str">
            <v>0659</v>
          </cell>
          <cell r="B325">
            <v>659</v>
          </cell>
          <cell r="C325" t="str">
            <v>Gas Building</v>
          </cell>
          <cell r="D325" t="str">
            <v>Gas Building</v>
          </cell>
        </row>
        <row r="326">
          <cell r="A326" t="str">
            <v>0660</v>
          </cell>
          <cell r="B326">
            <v>660</v>
          </cell>
          <cell r="C326" t="str">
            <v>Maxwelton Ct. Apts #1</v>
          </cell>
          <cell r="D326" t="str">
            <v>Maxwelton Ct. Apts #1</v>
          </cell>
        </row>
        <row r="327">
          <cell r="A327" t="str">
            <v>0661</v>
          </cell>
          <cell r="B327">
            <v>661</v>
          </cell>
          <cell r="C327" t="str">
            <v>Maxwelton Ct. Apts #2</v>
          </cell>
          <cell r="D327" t="str">
            <v>Maxwelton Ct. Apts #2</v>
          </cell>
        </row>
        <row r="328">
          <cell r="A328" t="str">
            <v>0662</v>
          </cell>
          <cell r="B328">
            <v>662</v>
          </cell>
          <cell r="C328" t="str">
            <v>Maxwelton Ct. Apts #3</v>
          </cell>
          <cell r="D328" t="str">
            <v>Maxwelton Ct. Apts #3</v>
          </cell>
        </row>
        <row r="329">
          <cell r="A329" t="str">
            <v>0663</v>
          </cell>
          <cell r="B329">
            <v>663</v>
          </cell>
          <cell r="C329" t="str">
            <v>Maxwelton Ct. Apts #4</v>
          </cell>
          <cell r="D329" t="str">
            <v>Maxwelton Ct. Apts #4</v>
          </cell>
        </row>
        <row r="330">
          <cell r="A330" t="str">
            <v>0664</v>
          </cell>
          <cell r="B330">
            <v>664</v>
          </cell>
          <cell r="C330" t="str">
            <v>Maxwelton Ct. Apts #5</v>
          </cell>
          <cell r="D330" t="str">
            <v>Maxwelton Ct. Apts #5</v>
          </cell>
        </row>
        <row r="331">
          <cell r="A331" t="str">
            <v>0665</v>
          </cell>
          <cell r="B331">
            <v>665</v>
          </cell>
          <cell r="C331" t="str">
            <v>Maxwelton Ct. Apts #6</v>
          </cell>
          <cell r="D331" t="str">
            <v>Maxwelton Ct. Apts #6</v>
          </cell>
        </row>
        <row r="332">
          <cell r="A332" t="str">
            <v>0666</v>
          </cell>
          <cell r="B332">
            <v>666</v>
          </cell>
          <cell r="C332" t="str">
            <v>Maxwelton Ct. Apts #7</v>
          </cell>
          <cell r="D332" t="str">
            <v>Maxwelton Ct. Apts #7</v>
          </cell>
        </row>
        <row r="333">
          <cell r="A333" t="str">
            <v>0667</v>
          </cell>
          <cell r="B333">
            <v>667</v>
          </cell>
          <cell r="C333" t="str">
            <v>Maxwelton Ct. Apts #8</v>
          </cell>
          <cell r="D333" t="str">
            <v>Maxwelton Ct. Apts #8</v>
          </cell>
        </row>
        <row r="334">
          <cell r="A334" t="str">
            <v>0668</v>
          </cell>
          <cell r="B334">
            <v>668</v>
          </cell>
          <cell r="C334" t="str">
            <v>Maxwelton Ct. Apts #9</v>
          </cell>
          <cell r="D334" t="str">
            <v>Maxwelton Ct. Apts #9</v>
          </cell>
        </row>
        <row r="335">
          <cell r="A335" t="str">
            <v>0669</v>
          </cell>
          <cell r="B335">
            <v>669</v>
          </cell>
          <cell r="C335" t="str">
            <v>Maxwelton Ct. Apts #10</v>
          </cell>
          <cell r="D335" t="str">
            <v>Maxwelton Ct. Apts #10</v>
          </cell>
        </row>
        <row r="336">
          <cell r="A336" t="str">
            <v>0670</v>
          </cell>
          <cell r="B336">
            <v>670</v>
          </cell>
          <cell r="C336" t="str">
            <v>Maxwelton Ct. Apts #11</v>
          </cell>
          <cell r="D336" t="str">
            <v>Maxwelton Ct. Apts #11</v>
          </cell>
        </row>
        <row r="337">
          <cell r="A337" t="str">
            <v>0671</v>
          </cell>
          <cell r="B337">
            <v>671</v>
          </cell>
          <cell r="C337" t="str">
            <v>Maxwelton Ct. Apts #12</v>
          </cell>
          <cell r="D337" t="str">
            <v>Maxwelton Ct. Apts #12</v>
          </cell>
        </row>
        <row r="338">
          <cell r="A338" t="str">
            <v>0672</v>
          </cell>
          <cell r="B338">
            <v>672</v>
          </cell>
          <cell r="C338" t="str">
            <v>Maxwelton Ct. Apts #13</v>
          </cell>
          <cell r="D338" t="str">
            <v>Maxwelton Ct. Apts #13</v>
          </cell>
        </row>
        <row r="339">
          <cell r="A339" t="str">
            <v>0673</v>
          </cell>
          <cell r="B339">
            <v>673</v>
          </cell>
          <cell r="C339" t="str">
            <v>Maxwelton Ct. Apts #14</v>
          </cell>
          <cell r="D339" t="str">
            <v>Maxwelton Ct. Apts #14</v>
          </cell>
        </row>
        <row r="340">
          <cell r="A340" t="str">
            <v>0674</v>
          </cell>
          <cell r="B340">
            <v>674</v>
          </cell>
          <cell r="C340" t="str">
            <v>Maxwelton Ct. Apts #15</v>
          </cell>
          <cell r="D340" t="str">
            <v>Maxwelton Ct. Apts #15</v>
          </cell>
        </row>
        <row r="341">
          <cell r="A341" t="str">
            <v>0675</v>
          </cell>
          <cell r="B341">
            <v>675</v>
          </cell>
          <cell r="C341" t="str">
            <v>Maxwelton Ct. Apts #16</v>
          </cell>
          <cell r="D341" t="str">
            <v>Maxwelton Ct. Apts #16</v>
          </cell>
        </row>
        <row r="342">
          <cell r="A342" t="str">
            <v>0676</v>
          </cell>
          <cell r="B342">
            <v>676</v>
          </cell>
          <cell r="C342" t="str">
            <v>Bill Gatton Student Center</v>
          </cell>
          <cell r="D342" t="str">
            <v>Bill Gatton Student Center</v>
          </cell>
        </row>
        <row r="343">
          <cell r="A343" t="str">
            <v>0677</v>
          </cell>
          <cell r="B343">
            <v>677</v>
          </cell>
          <cell r="C343" t="str">
            <v>University Flats</v>
          </cell>
          <cell r="D343" t="str">
            <v>University Flats</v>
          </cell>
        </row>
        <row r="344">
          <cell r="A344" t="str">
            <v>0678</v>
          </cell>
          <cell r="B344">
            <v>678</v>
          </cell>
          <cell r="C344" t="str">
            <v>Lewis Hall</v>
          </cell>
          <cell r="D344" t="str">
            <v>Lewis Hall</v>
          </cell>
        </row>
        <row r="345">
          <cell r="A345" t="str">
            <v>0679</v>
          </cell>
          <cell r="B345">
            <v>679</v>
          </cell>
          <cell r="C345" t="str">
            <v>Research Building #2</v>
          </cell>
          <cell r="D345" t="str">
            <v>Research Building #2</v>
          </cell>
        </row>
        <row r="346">
          <cell r="A346" t="str">
            <v>0682</v>
          </cell>
          <cell r="B346">
            <v>682</v>
          </cell>
          <cell r="C346" t="str">
            <v>Kentucky Proud Park</v>
          </cell>
          <cell r="D346" t="str">
            <v>Kentucky Proud Park</v>
          </cell>
        </row>
        <row r="347">
          <cell r="A347" t="str">
            <v>0690</v>
          </cell>
          <cell r="B347">
            <v>690</v>
          </cell>
          <cell r="C347" t="str">
            <v>441 Rose Ln</v>
          </cell>
          <cell r="D347" t="str">
            <v>441 Rose Ln</v>
          </cell>
        </row>
        <row r="348">
          <cell r="A348" t="str">
            <v>0695</v>
          </cell>
          <cell r="B348">
            <v>695</v>
          </cell>
          <cell r="C348" t="str">
            <v>Blue Lot Bus Shelter</v>
          </cell>
          <cell r="D348" t="str">
            <v>Blue Lot Bus Shelter</v>
          </cell>
        </row>
        <row r="349">
          <cell r="A349" t="str">
            <v>0698</v>
          </cell>
          <cell r="B349">
            <v>698</v>
          </cell>
          <cell r="C349" t="str">
            <v>University Inn #1</v>
          </cell>
          <cell r="D349" t="str">
            <v>University Inn #1</v>
          </cell>
        </row>
        <row r="350">
          <cell r="A350" t="str">
            <v>0699</v>
          </cell>
          <cell r="B350">
            <v>699</v>
          </cell>
          <cell r="C350" t="str">
            <v>University Inn #2</v>
          </cell>
          <cell r="D350" t="str">
            <v>University Inn #2</v>
          </cell>
        </row>
        <row r="351">
          <cell r="A351" t="str">
            <v>0702</v>
          </cell>
          <cell r="B351">
            <v>702</v>
          </cell>
          <cell r="C351" t="str">
            <v>Soccer Support Building</v>
          </cell>
          <cell r="D351" t="str">
            <v>Soccer Support Building</v>
          </cell>
        </row>
        <row r="352">
          <cell r="A352" t="str">
            <v>0703</v>
          </cell>
          <cell r="B352">
            <v>703</v>
          </cell>
          <cell r="C352" t="str">
            <v>Senior Center</v>
          </cell>
          <cell r="D352" t="str">
            <v>Senior Center</v>
          </cell>
        </row>
        <row r="353">
          <cell r="A353" t="str">
            <v>0708</v>
          </cell>
          <cell r="B353">
            <v>708</v>
          </cell>
          <cell r="C353" t="str">
            <v>Kiln Enclosure Building</v>
          </cell>
          <cell r="D353" t="str">
            <v>Kiln Enclosure Building</v>
          </cell>
        </row>
        <row r="354">
          <cell r="A354" t="str">
            <v>0709</v>
          </cell>
          <cell r="B354">
            <v>709</v>
          </cell>
          <cell r="C354" t="str">
            <v>401 S Limestone</v>
          </cell>
          <cell r="D354" t="str">
            <v>401 S Limestone</v>
          </cell>
        </row>
        <row r="355">
          <cell r="A355" t="str">
            <v>0710</v>
          </cell>
          <cell r="B355">
            <v>710</v>
          </cell>
          <cell r="C355" t="str">
            <v>130 Winslow St</v>
          </cell>
          <cell r="D355" t="str">
            <v>130 Winslow St</v>
          </cell>
        </row>
        <row r="356">
          <cell r="A356" t="str">
            <v>0711</v>
          </cell>
          <cell r="B356">
            <v>711</v>
          </cell>
          <cell r="C356" t="str">
            <v>Orange Lot Bus Shelter</v>
          </cell>
          <cell r="D356" t="str">
            <v>Orange Lot Bus Shelter</v>
          </cell>
        </row>
        <row r="357">
          <cell r="A357" t="str">
            <v>0712</v>
          </cell>
          <cell r="B357">
            <v>712</v>
          </cell>
          <cell r="C357" t="str">
            <v>430 Transylvania Park</v>
          </cell>
          <cell r="D357" t="str">
            <v>430 Transylvania Park</v>
          </cell>
        </row>
        <row r="358">
          <cell r="A358" t="str">
            <v>0713</v>
          </cell>
          <cell r="B358">
            <v>713</v>
          </cell>
          <cell r="C358" t="str">
            <v>463 Rose Ln</v>
          </cell>
          <cell r="D358" t="str">
            <v>463 Rose Ln</v>
          </cell>
        </row>
        <row r="359">
          <cell r="A359" t="str">
            <v>0714</v>
          </cell>
          <cell r="B359">
            <v>714</v>
          </cell>
          <cell r="C359" t="str">
            <v>129 State St</v>
          </cell>
          <cell r="D359" t="str">
            <v>129 State St</v>
          </cell>
        </row>
        <row r="360">
          <cell r="A360" t="str">
            <v>0715</v>
          </cell>
          <cell r="B360">
            <v>715</v>
          </cell>
          <cell r="C360" t="str">
            <v>600 S Broadway</v>
          </cell>
          <cell r="D360" t="str">
            <v>600 S Broadway</v>
          </cell>
        </row>
        <row r="361">
          <cell r="A361" t="str">
            <v>0716</v>
          </cell>
          <cell r="B361">
            <v>716</v>
          </cell>
          <cell r="C361" t="str">
            <v>225 Transcript Ave</v>
          </cell>
          <cell r="D361" t="str">
            <v>225 Transcript Ave</v>
          </cell>
        </row>
        <row r="362">
          <cell r="A362" t="str">
            <v>0717</v>
          </cell>
          <cell r="B362">
            <v>717</v>
          </cell>
          <cell r="C362" t="str">
            <v>156 Leader Ave</v>
          </cell>
          <cell r="D362" t="str">
            <v>156 Leader Ave</v>
          </cell>
        </row>
        <row r="363">
          <cell r="A363">
            <v>1200</v>
          </cell>
          <cell r="B363">
            <v>1200</v>
          </cell>
          <cell r="C363" t="str">
            <v>Electric Substation #1</v>
          </cell>
          <cell r="D363" t="str">
            <v>Electric Substation #1</v>
          </cell>
        </row>
        <row r="364">
          <cell r="A364">
            <v>1201</v>
          </cell>
          <cell r="B364">
            <v>1201</v>
          </cell>
          <cell r="C364" t="str">
            <v>Electric Substation #3</v>
          </cell>
          <cell r="D364" t="str">
            <v>Electric Substation #3</v>
          </cell>
        </row>
        <row r="365">
          <cell r="A365">
            <v>2100</v>
          </cell>
          <cell r="B365">
            <v>2100</v>
          </cell>
          <cell r="C365" t="str">
            <v>Alpha Chi Omega Sorority</v>
          </cell>
          <cell r="D365" t="str">
            <v>Alpha Chi Omega Sorority</v>
          </cell>
        </row>
        <row r="366">
          <cell r="A366">
            <v>2101</v>
          </cell>
          <cell r="B366">
            <v>2101</v>
          </cell>
          <cell r="C366" t="str">
            <v>Beta Theta Pi Fraternity</v>
          </cell>
          <cell r="D366" t="str">
            <v>Beta Theta Pi Fraternity</v>
          </cell>
        </row>
        <row r="367">
          <cell r="A367" t="str">
            <v>8633</v>
          </cell>
          <cell r="B367">
            <v>8633</v>
          </cell>
          <cell r="C367" t="str">
            <v>UK HealthCare Good Samaritan Hospital</v>
          </cell>
          <cell r="D367" t="str">
            <v>UK HealthCare Good Samaritan Hospital</v>
          </cell>
        </row>
        <row r="368">
          <cell r="A368" t="str">
            <v>9127</v>
          </cell>
          <cell r="B368">
            <v>9127</v>
          </cell>
          <cell r="C368" t="str">
            <v>1101 S. Limestone</v>
          </cell>
          <cell r="D368" t="str">
            <v>1101 S. Limestone</v>
          </cell>
        </row>
        <row r="369">
          <cell r="A369" t="str">
            <v>9777</v>
          </cell>
          <cell r="B369">
            <v>9777</v>
          </cell>
          <cell r="C369" t="str">
            <v>114 Conn Terrace</v>
          </cell>
          <cell r="D369" t="str">
            <v>114 Conn Terrace</v>
          </cell>
        </row>
        <row r="370">
          <cell r="A370">
            <v>9813</v>
          </cell>
          <cell r="B370">
            <v>9813</v>
          </cell>
          <cell r="C370" t="str">
            <v>Child Development Center of the Bluegrass, Inc.</v>
          </cell>
          <cell r="D370" t="str">
            <v>Child Development Center of the Bluegrass, Inc.</v>
          </cell>
        </row>
        <row r="371">
          <cell r="A371" t="str">
            <v>9853</v>
          </cell>
          <cell r="B371">
            <v>9853</v>
          </cell>
          <cell r="C371" t="str">
            <v>Shriners Hospitals for Children Medical Center - Lexington</v>
          </cell>
          <cell r="D371" t="str">
            <v>Shriners Hospitals for Children Medical Center</v>
          </cell>
        </row>
        <row r="372">
          <cell r="A372" t="str">
            <v>9854</v>
          </cell>
          <cell r="B372">
            <v>9854</v>
          </cell>
          <cell r="C372" t="str">
            <v>Anthropology Research Building</v>
          </cell>
          <cell r="D372" t="str">
            <v>Anthropology Research Building</v>
          </cell>
        </row>
        <row r="373">
          <cell r="A373" t="str">
            <v>9861</v>
          </cell>
          <cell r="B373">
            <v>9861</v>
          </cell>
          <cell r="C373" t="str">
            <v>845 Angliana Ave</v>
          </cell>
          <cell r="D373" t="str">
            <v>845 Angliana Ave</v>
          </cell>
        </row>
        <row r="374">
          <cell r="A374" t="str">
            <v>9873</v>
          </cell>
          <cell r="B374">
            <v>9873</v>
          </cell>
          <cell r="C374" t="str">
            <v>UKHC Midwife Clinic</v>
          </cell>
          <cell r="D374" t="str">
            <v>UKHC Midwife Clinic</v>
          </cell>
        </row>
        <row r="375">
          <cell r="A375" t="str">
            <v>9875</v>
          </cell>
          <cell r="B375" t="str">
            <v>9875</v>
          </cell>
          <cell r="C375" t="str">
            <v>Vaughan Warehouse and Office</v>
          </cell>
          <cell r="D375" t="str">
            <v>Vaughan Warehouse and Office</v>
          </cell>
        </row>
        <row r="376">
          <cell r="A376" t="str">
            <v>9876</v>
          </cell>
          <cell r="B376" t="str">
            <v>9876</v>
          </cell>
          <cell r="C376" t="str">
            <v>Vaughan Warehouse #1</v>
          </cell>
          <cell r="D376" t="str">
            <v>Vaughan Warehouse #1</v>
          </cell>
        </row>
        <row r="377">
          <cell r="A377" t="str">
            <v>9877</v>
          </cell>
        </row>
        <row r="378">
          <cell r="A378" t="str">
            <v>9878</v>
          </cell>
        </row>
        <row r="379">
          <cell r="A379" t="str">
            <v>9879</v>
          </cell>
        </row>
        <row r="380">
          <cell r="A380" t="str">
            <v>9881</v>
          </cell>
        </row>
        <row r="381">
          <cell r="A381" t="str">
            <v>9882</v>
          </cell>
        </row>
        <row r="382">
          <cell r="A382" t="str">
            <v>9925</v>
          </cell>
        </row>
        <row r="383">
          <cell r="A383" t="str">
            <v>9983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4"/>
  <sheetViews>
    <sheetView tabSelected="1" zoomScale="90" zoomScaleNormal="90" workbookViewId="0">
      <selection activeCell="G2" sqref="G2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31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60" t="s">
        <v>7</v>
      </c>
      <c r="B1" s="79" t="s">
        <v>178</v>
      </c>
      <c r="C1" s="79"/>
      <c r="F1" s="62" t="s">
        <v>10</v>
      </c>
      <c r="G1" s="18">
        <v>43420</v>
      </c>
      <c r="J1" s="64" t="s">
        <v>33</v>
      </c>
      <c r="K1" s="64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1" t="s">
        <v>8</v>
      </c>
      <c r="B2" s="80" t="str">
        <f>VLOOKUP(B1,BuildingList!A:B,2,FALSE)</f>
        <v>UK Hospital - Chandler Medical Center &amp; Hospital</v>
      </c>
      <c r="C2" s="80"/>
      <c r="F2" s="63" t="s">
        <v>12</v>
      </c>
      <c r="G2" s="22" t="s">
        <v>70</v>
      </c>
      <c r="J2" s="15">
        <f>G35-J35</f>
        <v>17</v>
      </c>
      <c r="K2" s="15">
        <f>H35-M35</f>
        <v>17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9" customFormat="1" ht="45.75" thickBot="1" x14ac:dyDescent="0.3">
      <c r="A5" s="65" t="s">
        <v>19</v>
      </c>
      <c r="B5" s="65" t="s">
        <v>14</v>
      </c>
      <c r="C5" s="66" t="s">
        <v>9</v>
      </c>
      <c r="D5" s="66" t="s">
        <v>4</v>
      </c>
      <c r="E5" s="66" t="s">
        <v>1</v>
      </c>
      <c r="F5" s="66" t="s">
        <v>11</v>
      </c>
      <c r="G5" s="66" t="s">
        <v>15</v>
      </c>
      <c r="H5" s="66" t="s">
        <v>16</v>
      </c>
      <c r="I5" s="67" t="s">
        <v>17</v>
      </c>
      <c r="J5" s="67" t="s">
        <v>36</v>
      </c>
      <c r="K5" s="67" t="s">
        <v>37</v>
      </c>
      <c r="L5" s="67" t="s">
        <v>38</v>
      </c>
      <c r="M5" s="67" t="s">
        <v>39</v>
      </c>
      <c r="N5" s="67" t="s">
        <v>37</v>
      </c>
      <c r="O5" s="67" t="s">
        <v>38</v>
      </c>
    </row>
    <row r="6" spans="1:17" s="39" customFormat="1" ht="15.75" thickTop="1" x14ac:dyDescent="0.25">
      <c r="A6" s="52" t="s">
        <v>202</v>
      </c>
      <c r="B6" s="45" t="s">
        <v>76</v>
      </c>
      <c r="C6" s="11" t="s">
        <v>49</v>
      </c>
      <c r="D6" s="16" t="s">
        <v>5</v>
      </c>
      <c r="E6" s="30">
        <v>368</v>
      </c>
      <c r="F6" s="30">
        <v>748</v>
      </c>
      <c r="G6" s="47" t="s">
        <v>2</v>
      </c>
      <c r="H6" s="47" t="s">
        <v>2</v>
      </c>
      <c r="I6" s="11"/>
      <c r="J6" s="16"/>
      <c r="K6" s="16"/>
      <c r="L6" s="16"/>
      <c r="M6" s="16"/>
      <c r="N6" s="16"/>
      <c r="O6" s="16"/>
      <c r="P6" s="16"/>
      <c r="Q6" s="16"/>
    </row>
    <row r="7" spans="1:17" s="39" customFormat="1" ht="30" x14ac:dyDescent="0.25">
      <c r="A7" s="52" t="s">
        <v>179</v>
      </c>
      <c r="B7" s="45" t="s">
        <v>76</v>
      </c>
      <c r="C7" s="11" t="s">
        <v>51</v>
      </c>
      <c r="D7" s="16" t="s">
        <v>5</v>
      </c>
      <c r="E7" s="30">
        <v>404</v>
      </c>
      <c r="F7" s="30">
        <v>0</v>
      </c>
      <c r="G7" s="47" t="s">
        <v>53</v>
      </c>
      <c r="H7" s="39" t="s">
        <v>54</v>
      </c>
      <c r="I7" s="11" t="s">
        <v>197</v>
      </c>
      <c r="J7" s="16"/>
      <c r="K7" s="16"/>
      <c r="L7" s="16"/>
      <c r="M7" s="16"/>
      <c r="N7" s="16"/>
      <c r="O7" s="16"/>
      <c r="P7" s="16"/>
      <c r="Q7" s="16"/>
    </row>
    <row r="8" spans="1:17" s="39" customFormat="1" ht="30" customHeight="1" x14ac:dyDescent="0.25">
      <c r="A8" s="52" t="s">
        <v>196</v>
      </c>
      <c r="B8" s="45" t="s">
        <v>76</v>
      </c>
      <c r="C8" s="11" t="s">
        <v>181</v>
      </c>
      <c r="D8" s="16" t="s">
        <v>6</v>
      </c>
      <c r="E8" s="30">
        <v>378</v>
      </c>
      <c r="F8" s="30">
        <v>378</v>
      </c>
      <c r="G8" s="30" t="s">
        <v>3</v>
      </c>
      <c r="H8" s="16" t="s">
        <v>18</v>
      </c>
      <c r="I8" s="11"/>
      <c r="J8" s="16"/>
      <c r="K8" s="16"/>
      <c r="L8" s="16"/>
      <c r="M8" s="16"/>
      <c r="N8" s="16"/>
      <c r="O8" s="16"/>
      <c r="P8" s="16"/>
      <c r="Q8" s="16"/>
    </row>
    <row r="9" spans="1:17" s="39" customFormat="1" ht="29.25" customHeight="1" x14ac:dyDescent="0.25">
      <c r="A9" s="57" t="s">
        <v>77</v>
      </c>
      <c r="B9" s="45" t="s">
        <v>76</v>
      </c>
      <c r="C9" s="40" t="s">
        <v>71</v>
      </c>
      <c r="D9" s="75" t="s">
        <v>5</v>
      </c>
      <c r="E9" s="47">
        <v>120</v>
      </c>
      <c r="F9" s="47">
        <v>56</v>
      </c>
      <c r="G9" s="47" t="s">
        <v>2</v>
      </c>
      <c r="H9" s="47" t="s">
        <v>2</v>
      </c>
      <c r="I9" s="40"/>
      <c r="J9" s="55"/>
      <c r="K9" s="56"/>
      <c r="L9" s="45"/>
      <c r="M9" s="55"/>
      <c r="N9" s="56"/>
      <c r="O9" s="55"/>
    </row>
    <row r="10" spans="1:17" s="39" customFormat="1" ht="15" customHeight="1" x14ac:dyDescent="0.25">
      <c r="A10" s="57" t="s">
        <v>78</v>
      </c>
      <c r="B10" s="45" t="s">
        <v>76</v>
      </c>
      <c r="C10" s="40" t="s">
        <v>71</v>
      </c>
      <c r="D10" s="75" t="s">
        <v>5</v>
      </c>
      <c r="E10" s="47">
        <v>104</v>
      </c>
      <c r="F10" s="47">
        <v>130</v>
      </c>
      <c r="G10" s="47" t="s">
        <v>2</v>
      </c>
      <c r="H10" s="47" t="s">
        <v>2</v>
      </c>
      <c r="I10" s="40"/>
      <c r="J10" s="55" t="str">
        <f>IF(G14="No Change","N/A",IF(G14="New Tag Required",Lookup!F:F,IF(G14="Remove Old Tag",Lookup!F:F,IF(G14="N/A","N/A",""))))</f>
        <v>N/A</v>
      </c>
      <c r="K10" s="56"/>
      <c r="L10" s="45"/>
      <c r="M10" s="55" t="str">
        <f>IF(H14="No Change","N/A",IF(H14="New Tag Required",Lookup!F:F,IF(H14="Remove Old Sign",Lookup!F:F,IF(H14="N/A","N/A",""))))</f>
        <v>N/A</v>
      </c>
      <c r="N10" s="56"/>
      <c r="O10" s="55"/>
    </row>
    <row r="11" spans="1:17" s="39" customFormat="1" x14ac:dyDescent="0.25">
      <c r="A11" s="57" t="s">
        <v>79</v>
      </c>
      <c r="B11" s="45" t="s">
        <v>76</v>
      </c>
      <c r="C11" s="40" t="s">
        <v>71</v>
      </c>
      <c r="D11" s="75" t="s">
        <v>5</v>
      </c>
      <c r="E11" s="47">
        <v>104</v>
      </c>
      <c r="F11" s="47">
        <v>133</v>
      </c>
      <c r="G11" s="47" t="s">
        <v>2</v>
      </c>
      <c r="H11" s="47" t="s">
        <v>2</v>
      </c>
      <c r="I11" s="40"/>
      <c r="J11" s="55" t="e">
        <f>IF(#REF!="No Change","N/A",IF(#REF!="New Tag Required",Lookup!F:F,IF(#REF!="Remove Old Tag",Lookup!F:F,IF(#REF!="N/A","N/A",""))))</f>
        <v>#REF!</v>
      </c>
      <c r="K11" s="56"/>
      <c r="L11" s="57"/>
      <c r="M11" s="55" t="e">
        <f>IF(#REF!="No Change","N/A",IF(#REF!="New Tag Required",Lookup!F:F,IF(#REF!="Remove Old Sign",Lookup!F:F,IF(#REF!="N/A","N/A",""))))</f>
        <v>#REF!</v>
      </c>
      <c r="N11" s="56"/>
      <c r="O11" s="55"/>
    </row>
    <row r="12" spans="1:17" s="39" customFormat="1" ht="15.75" customHeight="1" x14ac:dyDescent="0.25">
      <c r="A12" s="57" t="s">
        <v>80</v>
      </c>
      <c r="B12" s="45" t="s">
        <v>76</v>
      </c>
      <c r="C12" s="40" t="s">
        <v>71</v>
      </c>
      <c r="D12" s="75" t="s">
        <v>5</v>
      </c>
      <c r="E12" s="47">
        <v>105</v>
      </c>
      <c r="F12" s="47">
        <v>128</v>
      </c>
      <c r="G12" s="47" t="s">
        <v>2</v>
      </c>
      <c r="H12" s="39" t="s">
        <v>2</v>
      </c>
      <c r="J12" s="55"/>
      <c r="K12" s="56"/>
      <c r="L12" s="57"/>
      <c r="M12" s="55"/>
      <c r="N12" s="56"/>
      <c r="O12" s="55"/>
    </row>
    <row r="13" spans="1:17" s="39" customFormat="1" x14ac:dyDescent="0.25">
      <c r="A13" s="57" t="s">
        <v>81</v>
      </c>
      <c r="B13" s="45" t="s">
        <v>76</v>
      </c>
      <c r="C13" s="40" t="s">
        <v>71</v>
      </c>
      <c r="D13" s="75" t="s">
        <v>5</v>
      </c>
      <c r="E13" s="47">
        <v>170</v>
      </c>
      <c r="F13" s="47">
        <v>70</v>
      </c>
      <c r="G13" s="47" t="s">
        <v>2</v>
      </c>
      <c r="H13" s="47" t="s">
        <v>2</v>
      </c>
      <c r="I13" s="40" t="s">
        <v>82</v>
      </c>
      <c r="J13" s="55">
        <f>IF(G16="No Change","N/A",IF(G16="New Tag Required",Lookup!F:F,IF(G16="Remove Old Tag",Lookup!F:F,IF(G16="N/A","N/A",""))))</f>
        <v>0</v>
      </c>
      <c r="K13" s="56"/>
      <c r="L13" s="57"/>
      <c r="M13" s="55" t="str">
        <f>IF(H16="No Change","N/A",IF(H16="New Tag Required",Lookup!F:F,IF(H16="Remove Old Sign",Lookup!F:F,IF(H16="N/A","N/A",""))))</f>
        <v/>
      </c>
      <c r="N13" s="56"/>
      <c r="O13" s="55"/>
    </row>
    <row r="14" spans="1:17" s="39" customFormat="1" x14ac:dyDescent="0.25">
      <c r="A14" s="57" t="s">
        <v>83</v>
      </c>
      <c r="B14" s="45" t="s">
        <v>76</v>
      </c>
      <c r="C14" s="40" t="s">
        <v>71</v>
      </c>
      <c r="D14" s="75" t="s">
        <v>5</v>
      </c>
      <c r="E14" s="47">
        <v>165</v>
      </c>
      <c r="F14" s="47">
        <v>122</v>
      </c>
      <c r="G14" s="47" t="s">
        <v>2</v>
      </c>
      <c r="H14" s="39" t="s">
        <v>2</v>
      </c>
      <c r="I14" s="40" t="s">
        <v>84</v>
      </c>
      <c r="J14" s="55">
        <f>IF(G17="No Change","N/A",IF(G17="New Tag Required",Lookup!F:F,IF(G17="Remove Old Tag",Lookup!F:F,IF(G17="N/A","N/A",""))))</f>
        <v>0</v>
      </c>
      <c r="K14" s="56"/>
      <c r="L14" s="57"/>
      <c r="M14" s="55" t="str">
        <f>IF(H17="No Change","N/A",IF(H17="New Tag Required",Lookup!F:F,IF(H17="Remove Old Sign",Lookup!F:F,IF(H17="N/A","N/A",""))))</f>
        <v/>
      </c>
      <c r="N14" s="56"/>
      <c r="O14" s="55"/>
    </row>
    <row r="15" spans="1:17" s="39" customFormat="1" x14ac:dyDescent="0.25">
      <c r="A15" s="57" t="s">
        <v>85</v>
      </c>
      <c r="B15" s="45" t="s">
        <v>76</v>
      </c>
      <c r="C15" s="40" t="s">
        <v>24</v>
      </c>
      <c r="D15" s="75" t="s">
        <v>5</v>
      </c>
      <c r="E15" s="47">
        <v>0</v>
      </c>
      <c r="F15" s="47">
        <v>349</v>
      </c>
      <c r="G15" s="47" t="s">
        <v>3</v>
      </c>
      <c r="H15" s="39" t="s">
        <v>18</v>
      </c>
      <c r="I15" s="40"/>
      <c r="J15" s="55">
        <f>IF(G20="No Change","N/A",IF(G20="New Tag Required",Lookup!F:F,IF(G20="Remove Old Tag",Lookup!F:F,IF(G20="N/A","N/A",""))))</f>
        <v>0</v>
      </c>
      <c r="K15" s="56"/>
      <c r="L15" s="55"/>
      <c r="M15" s="55" t="str">
        <f>IF(H20="No Change","N/A",IF(H20="New Tag Required",Lookup!F:F,IF(H20="Remove Old Sign",Lookup!F:F,IF(H20="N/A","N/A",""))))</f>
        <v/>
      </c>
      <c r="N15" s="56"/>
      <c r="O15" s="55"/>
    </row>
    <row r="16" spans="1:17" s="39" customFormat="1" ht="30" x14ac:dyDescent="0.25">
      <c r="A16" s="57" t="s">
        <v>86</v>
      </c>
      <c r="B16" s="45" t="s">
        <v>76</v>
      </c>
      <c r="C16" s="11" t="s">
        <v>199</v>
      </c>
      <c r="D16" s="75" t="s">
        <v>5</v>
      </c>
      <c r="E16" s="47">
        <v>48</v>
      </c>
      <c r="F16" s="47">
        <v>300</v>
      </c>
      <c r="G16" s="47" t="s">
        <v>3</v>
      </c>
      <c r="H16" s="39" t="s">
        <v>18</v>
      </c>
      <c r="I16" s="40" t="s">
        <v>87</v>
      </c>
      <c r="J16" s="55">
        <f>IF(G21="No Change","N/A",IF(G21="New Tag Required",Lookup!F:F,IF(G21="Remove Old Tag",Lookup!F:F,IF(G21="N/A","N/A",""))))</f>
        <v>0</v>
      </c>
      <c r="K16" s="58"/>
      <c r="L16" s="40"/>
      <c r="M16" s="55" t="str">
        <f>IF(H21="No Change","N/A",IF(H21="New Tag Required",Lookup!F:F,IF(H21="Remove Old Sign",Lookup!F:F,IF(H21="N/A","N/A",""))))</f>
        <v/>
      </c>
      <c r="N16" s="58"/>
      <c r="O16" s="40"/>
    </row>
    <row r="17" spans="1:15" s="39" customFormat="1" ht="30" x14ac:dyDescent="0.25">
      <c r="A17" s="57" t="s">
        <v>88</v>
      </c>
      <c r="B17" s="45" t="s">
        <v>76</v>
      </c>
      <c r="C17" s="11" t="s">
        <v>200</v>
      </c>
      <c r="D17" s="75" t="s">
        <v>5</v>
      </c>
      <c r="E17" s="47">
        <v>741</v>
      </c>
      <c r="F17" s="47">
        <v>125</v>
      </c>
      <c r="G17" s="47" t="s">
        <v>3</v>
      </c>
      <c r="H17" s="39" t="s">
        <v>18</v>
      </c>
      <c r="I17" s="40" t="s">
        <v>87</v>
      </c>
      <c r="J17" s="55">
        <f>IF(G22="No Change","N/A",IF(G22="New Tag Required",Lookup!F:F,IF(G22="Remove Old Tag",Lookup!F:F,IF(G22="N/A","N/A",""))))</f>
        <v>0</v>
      </c>
      <c r="K17" s="58"/>
      <c r="L17" s="40"/>
      <c r="M17" s="55" t="str">
        <f>IF(H22="No Change","N/A",IF(H22="New Tag Required",Lookup!F:F,IF(H22="Remove Old Sign",Lookup!F:F,IF(H22="N/A","N/A",""))))</f>
        <v/>
      </c>
      <c r="N17" s="58"/>
      <c r="O17" s="40"/>
    </row>
    <row r="18" spans="1:15" s="39" customFormat="1" ht="30" x14ac:dyDescent="0.25">
      <c r="A18" s="57" t="s">
        <v>180</v>
      </c>
      <c r="B18" s="45" t="s">
        <v>76</v>
      </c>
      <c r="C18" s="11" t="s">
        <v>198</v>
      </c>
      <c r="D18" s="75" t="s">
        <v>5</v>
      </c>
      <c r="E18" s="47">
        <v>1225</v>
      </c>
      <c r="F18" s="47">
        <v>429</v>
      </c>
      <c r="G18" s="47" t="s">
        <v>3</v>
      </c>
      <c r="H18" s="39" t="s">
        <v>18</v>
      </c>
      <c r="I18" s="40" t="s">
        <v>87</v>
      </c>
      <c r="J18" s="55">
        <f>IF(G23="No Change","N/A",IF(G23="New Tag Required",Lookup!F:F,IF(G23="Remove Old Tag",Lookup!F:F,IF(G23="N/A","N/A",""))))</f>
        <v>0</v>
      </c>
      <c r="K18" s="58"/>
      <c r="L18" s="40"/>
      <c r="M18" s="55" t="str">
        <f>IF(H23="No Change","N/A",IF(H23="New Tag Required",Lookup!F:F,IF(H23="Remove Old Sign",Lookup!F:F,IF(H23="N/A","N/A",""))))</f>
        <v/>
      </c>
      <c r="N18" s="58"/>
      <c r="O18" s="40"/>
    </row>
    <row r="19" spans="1:15" s="39" customFormat="1" x14ac:dyDescent="0.25">
      <c r="A19" s="57" t="s">
        <v>201</v>
      </c>
      <c r="B19" s="45" t="s">
        <v>76</v>
      </c>
      <c r="C19" s="11" t="s">
        <v>50</v>
      </c>
      <c r="D19" s="75" t="s">
        <v>5</v>
      </c>
      <c r="E19" s="47">
        <v>0</v>
      </c>
      <c r="F19" s="47">
        <v>771</v>
      </c>
      <c r="G19" s="47" t="s">
        <v>3</v>
      </c>
      <c r="H19" s="39" t="s">
        <v>18</v>
      </c>
      <c r="I19" s="40" t="s">
        <v>87</v>
      </c>
      <c r="J19" s="55">
        <f>IF(G25="No Change","N/A",IF(G25="New Tag Required",Lookup!F:F,IF(G25="Remove Old Tag",Lookup!F:F,IF(G25="N/A","N/A",""))))</f>
        <v>0</v>
      </c>
      <c r="K19" s="58"/>
      <c r="L19" s="40"/>
      <c r="M19" s="55" t="str">
        <f>IF(H25="No Change","N/A",IF(H25="New Tag Required",Lookup!F:F,IF(H25="Remove Old Sign",Lookup!F:F,IF(H25="N/A","N/A",""))))</f>
        <v/>
      </c>
      <c r="N19" s="58"/>
      <c r="O19" s="40"/>
    </row>
    <row r="20" spans="1:15" s="39" customFormat="1" ht="30" x14ac:dyDescent="0.25">
      <c r="A20" s="45" t="s">
        <v>89</v>
      </c>
      <c r="B20" s="45" t="s">
        <v>76</v>
      </c>
      <c r="C20" s="40" t="s">
        <v>90</v>
      </c>
      <c r="D20" s="75" t="s">
        <v>5</v>
      </c>
      <c r="E20" s="47">
        <v>65</v>
      </c>
      <c r="F20" s="47">
        <v>164</v>
      </c>
      <c r="G20" s="47" t="s">
        <v>3</v>
      </c>
      <c r="H20" s="39" t="s">
        <v>18</v>
      </c>
      <c r="I20" s="40"/>
      <c r="J20" s="55">
        <f>IF(G24="No Change","N/A",IF(G24="New Tag Required",Lookup!F:F,IF(G24="Remove Old Tag",Lookup!F:F,IF(G24="N/A","N/A",""))))</f>
        <v>0</v>
      </c>
      <c r="K20" s="58"/>
      <c r="L20" s="40"/>
      <c r="M20" s="55" t="str">
        <f>IF(H24="No Change","N/A",IF(H24="New Tag Required",Lookup!F:F,IF(H24="Remove Old Sign",Lookup!F:F,IF(H24="N/A","N/A",""))))</f>
        <v/>
      </c>
      <c r="N20" s="58"/>
      <c r="O20" s="40"/>
    </row>
    <row r="21" spans="1:15" s="39" customFormat="1" ht="30" x14ac:dyDescent="0.25">
      <c r="A21" s="39" t="s">
        <v>91</v>
      </c>
      <c r="B21" s="45" t="s">
        <v>76</v>
      </c>
      <c r="C21" s="40" t="s">
        <v>92</v>
      </c>
      <c r="D21" s="75" t="s">
        <v>5</v>
      </c>
      <c r="E21" s="47">
        <v>80</v>
      </c>
      <c r="F21" s="47">
        <v>261</v>
      </c>
      <c r="G21" s="47" t="s">
        <v>3</v>
      </c>
      <c r="H21" s="39" t="s">
        <v>18</v>
      </c>
      <c r="I21" s="40"/>
      <c r="J21" s="55">
        <f>IF(G25="No Change","N/A",IF(G25="New Tag Required",Lookup!F:F,IF(G25="Remove Old Tag",Lookup!F:F,IF(G25="N/A","N/A",""))))</f>
        <v>0</v>
      </c>
      <c r="K21" s="58"/>
      <c r="L21" s="40"/>
      <c r="M21" s="55" t="str">
        <f>IF(H25="No Change","N/A",IF(H25="New Tag Required",Lookup!F:F,IF(H25="Remove Old Sign",Lookup!F:F,IF(H25="N/A","N/A",""))))</f>
        <v/>
      </c>
      <c r="N21" s="58"/>
      <c r="O21" s="40"/>
    </row>
    <row r="22" spans="1:15" s="39" customFormat="1" ht="30" x14ac:dyDescent="0.25">
      <c r="A22" s="45" t="s">
        <v>93</v>
      </c>
      <c r="B22" s="45" t="s">
        <v>76</v>
      </c>
      <c r="C22" s="40" t="s">
        <v>94</v>
      </c>
      <c r="D22" s="75" t="s">
        <v>5</v>
      </c>
      <c r="E22" s="76">
        <v>270</v>
      </c>
      <c r="F22" s="76">
        <v>265</v>
      </c>
      <c r="G22" s="47" t="s">
        <v>3</v>
      </c>
      <c r="H22" s="39" t="s">
        <v>18</v>
      </c>
      <c r="I22" s="40" t="s">
        <v>95</v>
      </c>
      <c r="J22" s="55">
        <f>IF(G26="No Change","N/A",IF(G26="New Tag Required",Lookup!F:F,IF(G26="Remove Old Tag",Lookup!F:F,IF(G26="N/A","N/A",""))))</f>
        <v>0</v>
      </c>
      <c r="K22" s="58"/>
      <c r="L22" s="40"/>
      <c r="M22" s="55" t="str">
        <f>IF(H26="No Change","N/A",IF(H26="New Tag Required",Lookup!F:F,IF(H26="Remove Old Sign",Lookup!F:F,IF(H26="N/A","N/A",""))))</f>
        <v/>
      </c>
      <c r="N22" s="59"/>
    </row>
    <row r="23" spans="1:15" ht="30" x14ac:dyDescent="0.25">
      <c r="A23" s="45" t="s">
        <v>96</v>
      </c>
      <c r="B23" s="45" t="s">
        <v>76</v>
      </c>
      <c r="C23" s="40" t="s">
        <v>97</v>
      </c>
      <c r="D23" s="75" t="s">
        <v>5</v>
      </c>
      <c r="E23" s="47">
        <v>171</v>
      </c>
      <c r="F23" s="47">
        <v>160</v>
      </c>
      <c r="G23" s="47" t="s">
        <v>3</v>
      </c>
      <c r="H23" s="39" t="s">
        <v>18</v>
      </c>
      <c r="I23" s="40"/>
      <c r="J23" s="55">
        <f>IF(G27="No Change","N/A",IF(G27="New Tag Required",Lookup!F:F,IF(G27="Remove Old Tag",Lookup!F:F,IF(G27="N/A","N/A",""))))</f>
        <v>0</v>
      </c>
      <c r="K23" s="58"/>
      <c r="L23" s="40"/>
      <c r="M23" s="55" t="str">
        <f>IF(H27="No Change","N/A",IF(H27="New Tag Required",Lookup!F:F,IF(H27="Remove Old Sign",Lookup!F:F,IF(H27="N/A","N/A",""))))</f>
        <v/>
      </c>
      <c r="N23" s="32"/>
    </row>
    <row r="24" spans="1:15" ht="30" x14ac:dyDescent="0.25">
      <c r="A24" s="45" t="s">
        <v>98</v>
      </c>
      <c r="B24" s="45" t="s">
        <v>76</v>
      </c>
      <c r="C24" s="40" t="s">
        <v>99</v>
      </c>
      <c r="D24" s="75" t="s">
        <v>5</v>
      </c>
      <c r="E24" s="47">
        <v>356</v>
      </c>
      <c r="F24" s="47">
        <v>295</v>
      </c>
      <c r="G24" s="47" t="s">
        <v>3</v>
      </c>
      <c r="H24" s="39" t="s">
        <v>18</v>
      </c>
      <c r="I24" s="40" t="s">
        <v>95</v>
      </c>
      <c r="J24" s="55">
        <f>IF(G28="No Change","N/A",IF(G28="New Tag Required",Lookup!F:F,IF(G28="Remove Old Tag",Lookup!F:F,IF(G28="N/A","N/A",""))))</f>
        <v>0</v>
      </c>
      <c r="K24" s="59"/>
      <c r="L24" s="39"/>
      <c r="M24" s="55" t="str">
        <f>IF(H28="No Change","N/A",IF(H28="New Tag Required",Lookup!F:F,IF(H28="Remove Old Sign",Lookup!F:F,IF(H28="N/A","N/A",""))))</f>
        <v/>
      </c>
      <c r="N24" s="32"/>
    </row>
    <row r="25" spans="1:15" ht="30" x14ac:dyDescent="0.25">
      <c r="A25" s="77" t="s">
        <v>100</v>
      </c>
      <c r="B25" s="45" t="s">
        <v>76</v>
      </c>
      <c r="C25" s="40" t="s">
        <v>101</v>
      </c>
      <c r="D25" s="75" t="s">
        <v>5</v>
      </c>
      <c r="E25" s="47">
        <v>133</v>
      </c>
      <c r="F25" s="47">
        <v>136</v>
      </c>
      <c r="G25" s="47" t="s">
        <v>3</v>
      </c>
      <c r="H25" s="39" t="s">
        <v>18</v>
      </c>
      <c r="I25" s="40"/>
      <c r="J25" s="10">
        <f>IF(G29="No Change","N/A",IF(G29="New Tag Required",Lookup!F:F,IF(G29="Remove Old Tag",Lookup!F:F,IF(G29="N/A","N/A",""))))</f>
        <v>0</v>
      </c>
      <c r="K25" s="32"/>
      <c r="M25" s="10" t="str">
        <f>IF(H29="No Change","N/A",IF(H29="New Tag Required",Lookup!F:F,IF(H29="Remove Old Sign",Lookup!F:F,IF(H29="N/A","N/A",""))))</f>
        <v/>
      </c>
      <c r="N25" s="32"/>
    </row>
    <row r="26" spans="1:15" ht="30" x14ac:dyDescent="0.25">
      <c r="A26" s="57" t="s">
        <v>102</v>
      </c>
      <c r="B26" s="45" t="s">
        <v>76</v>
      </c>
      <c r="C26" s="40" t="s">
        <v>103</v>
      </c>
      <c r="D26" s="75" t="s">
        <v>5</v>
      </c>
      <c r="E26" s="47">
        <v>227</v>
      </c>
      <c r="F26" s="47">
        <v>187</v>
      </c>
      <c r="G26" s="47" t="s">
        <v>3</v>
      </c>
      <c r="H26" s="39" t="s">
        <v>18</v>
      </c>
      <c r="I26" s="40"/>
      <c r="J26" s="10">
        <f>IF(G30="No Change","N/A",IF(G30="New Tag Required",Lookup!F:F,IF(G30="Remove Old Tag",Lookup!F:F,IF(G30="N/A","N/A",""))))</f>
        <v>0</v>
      </c>
      <c r="K26" s="32"/>
      <c r="M26" s="10" t="str">
        <f>IF(H30="No Change","N/A",IF(H30="New Tag Required",Lookup!F:F,IF(H30="Remove Old Sign",Lookup!F:F,IF(H30="N/A","N/A",""))))</f>
        <v/>
      </c>
      <c r="N26" s="32"/>
    </row>
    <row r="27" spans="1:15" ht="30" x14ac:dyDescent="0.25">
      <c r="A27" s="57" t="s">
        <v>104</v>
      </c>
      <c r="B27" s="45" t="s">
        <v>76</v>
      </c>
      <c r="C27" s="40" t="s">
        <v>105</v>
      </c>
      <c r="D27" s="75" t="s">
        <v>5</v>
      </c>
      <c r="E27" s="47">
        <v>80</v>
      </c>
      <c r="F27" s="47">
        <v>79</v>
      </c>
      <c r="G27" s="47" t="s">
        <v>3</v>
      </c>
      <c r="H27" s="39" t="s">
        <v>18</v>
      </c>
      <c r="I27" s="40"/>
      <c r="J27" s="10">
        <f>IF(G31="No Change","N/A",IF(G31="New Tag Required",Lookup!F:F,IF(G31="Remove Old Tag",Lookup!F:F,IF(G31="N/A","N/A",""))))</f>
        <v>0</v>
      </c>
      <c r="K27" s="32"/>
      <c r="M27" s="10" t="str">
        <f>IF(H31="No Change","N/A",IF(H31="New Tag Required",Lookup!F:F,IF(H31="Remove Old Sign",Lookup!F:F,IF(H31="N/A","N/A",""))))</f>
        <v/>
      </c>
    </row>
    <row r="28" spans="1:15" ht="30" x14ac:dyDescent="0.25">
      <c r="A28" s="57" t="s">
        <v>106</v>
      </c>
      <c r="B28" s="45" t="s">
        <v>76</v>
      </c>
      <c r="C28" s="40" t="s">
        <v>107</v>
      </c>
      <c r="D28" s="75" t="s">
        <v>5</v>
      </c>
      <c r="E28" s="47">
        <v>121</v>
      </c>
      <c r="F28" s="47">
        <v>124</v>
      </c>
      <c r="G28" s="47" t="s">
        <v>3</v>
      </c>
      <c r="H28" s="39" t="s">
        <v>18</v>
      </c>
      <c r="I28" s="40"/>
      <c r="K28" s="32"/>
    </row>
    <row r="29" spans="1:15" ht="30" x14ac:dyDescent="0.25">
      <c r="A29" s="57" t="s">
        <v>108</v>
      </c>
      <c r="B29" s="45" t="s">
        <v>109</v>
      </c>
      <c r="C29" s="40" t="s">
        <v>110</v>
      </c>
      <c r="D29" s="75" t="s">
        <v>5</v>
      </c>
      <c r="E29" s="47">
        <v>121</v>
      </c>
      <c r="F29" s="47">
        <v>122</v>
      </c>
      <c r="G29" s="47" t="s">
        <v>3</v>
      </c>
      <c r="H29" s="39" t="s">
        <v>18</v>
      </c>
      <c r="I29" s="40"/>
    </row>
    <row r="30" spans="1:15" ht="30" x14ac:dyDescent="0.25">
      <c r="A30" s="57" t="s">
        <v>111</v>
      </c>
      <c r="B30" s="45" t="s">
        <v>112</v>
      </c>
      <c r="C30" s="40" t="s">
        <v>113</v>
      </c>
      <c r="D30" s="75" t="s">
        <v>5</v>
      </c>
      <c r="E30" s="47">
        <v>304</v>
      </c>
      <c r="F30" s="47">
        <v>122</v>
      </c>
      <c r="G30" s="47" t="s">
        <v>3</v>
      </c>
      <c r="H30" s="39" t="s">
        <v>18</v>
      </c>
      <c r="I30" s="40"/>
    </row>
    <row r="31" spans="1:15" ht="30" x14ac:dyDescent="0.25">
      <c r="A31" s="57" t="s">
        <v>114</v>
      </c>
      <c r="B31" s="45" t="s">
        <v>115</v>
      </c>
      <c r="C31" s="40" t="s">
        <v>116</v>
      </c>
      <c r="D31" s="75" t="s">
        <v>5</v>
      </c>
      <c r="E31" s="47">
        <v>82</v>
      </c>
      <c r="F31" s="47">
        <v>122</v>
      </c>
      <c r="G31" s="47" t="s">
        <v>3</v>
      </c>
      <c r="H31" s="39" t="s">
        <v>18</v>
      </c>
      <c r="I31" s="40"/>
    </row>
    <row r="33" spans="1:13" ht="15.75" thickBot="1" x14ac:dyDescent="0.3">
      <c r="A33" s="52"/>
      <c r="C33" s="11"/>
      <c r="E33" s="30"/>
      <c r="F33" s="30"/>
      <c r="G33" s="30"/>
    </row>
    <row r="34" spans="1:13" ht="45" x14ac:dyDescent="0.25">
      <c r="A34" s="52"/>
      <c r="C34" s="11"/>
      <c r="E34" s="30"/>
      <c r="F34" s="30"/>
      <c r="G34" s="68" t="s">
        <v>45</v>
      </c>
      <c r="H34" s="69" t="s">
        <v>46</v>
      </c>
      <c r="J34" s="70" t="s">
        <v>40</v>
      </c>
      <c r="K34" s="10"/>
      <c r="L34" s="10"/>
      <c r="M34" s="70" t="s">
        <v>41</v>
      </c>
    </row>
    <row r="35" spans="1:13" ht="15.75" thickBot="1" x14ac:dyDescent="0.3">
      <c r="A35" s="52"/>
      <c r="C35" s="11"/>
      <c r="E35" s="30"/>
      <c r="F35" s="30"/>
      <c r="G35" s="14">
        <f>COUNTIF(G9:G34,"New Tag Required")</f>
        <v>17</v>
      </c>
      <c r="H35" s="13">
        <f>COUNTIF(H9:H34,"New Sign Required")</f>
        <v>17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3" x14ac:dyDescent="0.25">
      <c r="A36" s="53"/>
      <c r="C36" s="11"/>
      <c r="E36" s="30"/>
      <c r="F36" s="33"/>
      <c r="G36" s="30"/>
    </row>
    <row r="37" spans="1:13" x14ac:dyDescent="0.25">
      <c r="A37" s="53"/>
      <c r="C37" s="11"/>
      <c r="E37" s="30"/>
      <c r="F37" s="33"/>
      <c r="G37" s="30"/>
    </row>
    <row r="38" spans="1:13" x14ac:dyDescent="0.25">
      <c r="A38" s="53"/>
      <c r="C38" s="11"/>
      <c r="E38" s="30"/>
      <c r="F38" s="34"/>
      <c r="G38" s="30"/>
    </row>
    <row r="39" spans="1:13" x14ac:dyDescent="0.25">
      <c r="A39" s="52"/>
      <c r="C39" s="11"/>
      <c r="E39" s="30"/>
      <c r="F39" s="33"/>
      <c r="G39" s="30"/>
    </row>
    <row r="40" spans="1:13" x14ac:dyDescent="0.25">
      <c r="A40" s="52"/>
      <c r="C40" s="11"/>
      <c r="E40" s="30"/>
      <c r="F40" s="33"/>
      <c r="G40" s="30"/>
    </row>
    <row r="41" spans="1:13" x14ac:dyDescent="0.25">
      <c r="A41" s="54"/>
      <c r="C41" s="11"/>
      <c r="E41" s="30"/>
      <c r="F41" s="30"/>
      <c r="G41" s="30"/>
    </row>
    <row r="42" spans="1:13" x14ac:dyDescent="0.25">
      <c r="A42" s="54"/>
      <c r="C42" s="11"/>
      <c r="E42" s="30"/>
      <c r="F42" s="30"/>
      <c r="G42" s="30"/>
    </row>
    <row r="43" spans="1:13" x14ac:dyDescent="0.25">
      <c r="A43" s="54"/>
      <c r="C43" s="11"/>
      <c r="E43" s="30"/>
      <c r="F43" s="30"/>
      <c r="G43" s="30"/>
    </row>
    <row r="44" spans="1:13" x14ac:dyDescent="0.25">
      <c r="A44" s="54"/>
      <c r="C44" s="11"/>
      <c r="E44" s="30"/>
      <c r="F44" s="30"/>
      <c r="G44" s="30"/>
    </row>
    <row r="45" spans="1:13" x14ac:dyDescent="0.25">
      <c r="A45" s="54"/>
      <c r="C45" s="11"/>
      <c r="E45" s="30"/>
      <c r="F45" s="31"/>
      <c r="G45" s="30"/>
    </row>
    <row r="46" spans="1:13" x14ac:dyDescent="0.25">
      <c r="A46" s="54"/>
      <c r="C46" s="11"/>
      <c r="E46" s="30"/>
      <c r="F46" s="30"/>
      <c r="G46" s="30"/>
    </row>
    <row r="47" spans="1:13" x14ac:dyDescent="0.25">
      <c r="A47" s="54"/>
      <c r="C47" s="11"/>
      <c r="E47" s="30"/>
      <c r="F47" s="30"/>
      <c r="G47" s="30"/>
    </row>
    <row r="48" spans="1:13" x14ac:dyDescent="0.25">
      <c r="A48" s="52"/>
      <c r="C48" s="11"/>
      <c r="E48" s="30"/>
      <c r="F48" s="30"/>
      <c r="G48" s="30"/>
    </row>
    <row r="49" spans="1:3" x14ac:dyDescent="0.25">
      <c r="A49" s="52"/>
      <c r="C49" s="11"/>
    </row>
    <row r="50" spans="1:3" x14ac:dyDescent="0.25">
      <c r="C50" s="11"/>
    </row>
    <row r="51" spans="1:3" x14ac:dyDescent="0.25">
      <c r="C51" s="11"/>
    </row>
    <row r="52" spans="1:3" x14ac:dyDescent="0.25">
      <c r="C52" s="11"/>
    </row>
    <row r="53" spans="1:3" x14ac:dyDescent="0.25">
      <c r="C53" s="11"/>
    </row>
    <row r="54" spans="1:3" x14ac:dyDescent="0.25">
      <c r="C54" s="11"/>
    </row>
    <row r="55" spans="1:3" x14ac:dyDescent="0.25">
      <c r="C55" s="11"/>
    </row>
    <row r="56" spans="1:3" x14ac:dyDescent="0.25">
      <c r="C56" s="11"/>
    </row>
    <row r="57" spans="1:3" x14ac:dyDescent="0.25">
      <c r="C57" s="11"/>
    </row>
    <row r="58" spans="1:3" x14ac:dyDescent="0.25">
      <c r="C58" s="11"/>
    </row>
    <row r="59" spans="1:3" x14ac:dyDescent="0.25">
      <c r="C59" s="11"/>
    </row>
    <row r="60" spans="1:3" x14ac:dyDescent="0.25">
      <c r="C60" s="11"/>
    </row>
    <row r="61" spans="1:3" x14ac:dyDescent="0.25">
      <c r="C61" s="11"/>
    </row>
    <row r="62" spans="1:3" x14ac:dyDescent="0.25">
      <c r="C62" s="11"/>
    </row>
    <row r="63" spans="1:3" x14ac:dyDescent="0.25">
      <c r="C63" s="11"/>
    </row>
    <row r="64" spans="1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194" spans="3:3" x14ac:dyDescent="0.25">
      <c r="C194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6:G47 G20:G31 G15:G18 G9:G12">
    <cfRule type="containsText" dxfId="166" priority="355" operator="containsText" text="New Tag Required">
      <formula>NOT(ISERROR(SEARCH("New Tag Required",G9)))</formula>
    </cfRule>
  </conditionalFormatting>
  <conditionalFormatting sqref="D15:D18 D9:D12 D33:D93 D20:D31">
    <cfRule type="containsText" dxfId="165" priority="354" operator="containsText" text="Yes">
      <formula>NOT(ISERROR(SEARCH("Yes",D9)))</formula>
    </cfRule>
  </conditionalFormatting>
  <conditionalFormatting sqref="H36:H93 H194:H415 H20:H31 H15:H18">
    <cfRule type="containsText" dxfId="164" priority="342" operator="containsText" text="New Sign Required">
      <formula>NOT(ISERROR(SEARCH("New Sign Required",H15)))</formula>
    </cfRule>
  </conditionalFormatting>
  <conditionalFormatting sqref="G36:G93 G20:H31 G15:H18 G9:G12">
    <cfRule type="containsText" dxfId="163" priority="341" operator="containsText" text="Action Required">
      <formula>NOT(ISERROR(SEARCH("Action Required",G9)))</formula>
    </cfRule>
  </conditionalFormatting>
  <conditionalFormatting sqref="H36:H93">
    <cfRule type="containsText" dxfId="162" priority="340" operator="containsText" text="Action Required">
      <formula>NOT(ISERROR(SEARCH("Action Required",H36)))</formula>
    </cfRule>
  </conditionalFormatting>
  <conditionalFormatting sqref="G33">
    <cfRule type="containsText" dxfId="161" priority="282" operator="containsText" text="New Tag Required">
      <formula>NOT(ISERROR(SEARCH("New Tag Required",G33)))</formula>
    </cfRule>
  </conditionalFormatting>
  <conditionalFormatting sqref="H33">
    <cfRule type="containsText" dxfId="160" priority="280" operator="containsText" text="New Sign Required">
      <formula>NOT(ISERROR(SEARCH("New Sign Required",H33)))</formula>
    </cfRule>
  </conditionalFormatting>
  <conditionalFormatting sqref="G33">
    <cfRule type="containsText" dxfId="159" priority="279" operator="containsText" text="Action Required">
      <formula>NOT(ISERROR(SEARCH("Action Required",G33)))</formula>
    </cfRule>
  </conditionalFormatting>
  <conditionalFormatting sqref="H33">
    <cfRule type="containsText" dxfId="158" priority="278" operator="containsText" text="Action Required">
      <formula>NOT(ISERROR(SEARCH("Action Required",H33)))</formula>
    </cfRule>
  </conditionalFormatting>
  <conditionalFormatting sqref="D94:D193">
    <cfRule type="containsText" dxfId="157" priority="274" operator="containsText" text="Yes">
      <formula>NOT(ISERROR(SEARCH("Yes",D94)))</formula>
    </cfRule>
  </conditionalFormatting>
  <conditionalFormatting sqref="H94:H193">
    <cfRule type="containsText" dxfId="156" priority="273" operator="containsText" text="New Sign Required">
      <formula>NOT(ISERROR(SEARCH("New Sign Required",H94)))</formula>
    </cfRule>
  </conditionalFormatting>
  <conditionalFormatting sqref="G94:G193">
    <cfRule type="containsText" dxfId="155" priority="272" operator="containsText" text="Action Required">
      <formula>NOT(ISERROR(SEARCH("Action Required",G94)))</formula>
    </cfRule>
  </conditionalFormatting>
  <conditionalFormatting sqref="H94:H193">
    <cfRule type="containsText" dxfId="154" priority="271" operator="containsText" text="Action Required">
      <formula>NOT(ISERROR(SEARCH("Action Required",H94)))</formula>
    </cfRule>
  </conditionalFormatting>
  <conditionalFormatting sqref="J2:N2">
    <cfRule type="cellIs" dxfId="153" priority="248" operator="notEqual">
      <formula>0</formula>
    </cfRule>
  </conditionalFormatting>
  <conditionalFormatting sqref="J20:J27 J9:J18">
    <cfRule type="cellIs" dxfId="152" priority="247" operator="equal">
      <formula>0</formula>
    </cfRule>
  </conditionalFormatting>
  <conditionalFormatting sqref="M20:M27 M9:M18">
    <cfRule type="cellIs" dxfId="151" priority="246" operator="equal">
      <formula>0</formula>
    </cfRule>
  </conditionalFormatting>
  <conditionalFormatting sqref="M20:M27 J20:J27 M9:M18 J9:J18">
    <cfRule type="cellIs" dxfId="150" priority="243" operator="equal">
      <formula>"In Progress"</formula>
    </cfRule>
    <cfRule type="cellIs" dxfId="149" priority="244" operator="equal">
      <formula>"Log Issues"</formula>
    </cfRule>
    <cfRule type="cellIs" dxfId="148" priority="245" operator="equal">
      <formula>"N/A"</formula>
    </cfRule>
  </conditionalFormatting>
  <conditionalFormatting sqref="K15:L16 K9:K15">
    <cfRule type="expression" dxfId="147" priority="242">
      <formula>$J9="Log Issues"</formula>
    </cfRule>
  </conditionalFormatting>
  <conditionalFormatting sqref="H1:H5 H15:H18 H33:H1048576 H20:H31">
    <cfRule type="containsText" dxfId="146" priority="235" operator="containsText" text="Remove Old Sign">
      <formula>NOT(ISERROR(SEARCH("Remove Old Sign",H1)))</formula>
    </cfRule>
    <cfRule type="containsText" dxfId="145" priority="236" operator="containsText" text="Move Sign to New Location">
      <formula>NOT(ISERROR(SEARCH("Move Sign to New Location",H1)))</formula>
    </cfRule>
  </conditionalFormatting>
  <conditionalFormatting sqref="G1:G5 G15:G18 G9:G12 G33:G1048576 G20:G31">
    <cfRule type="containsText" dxfId="144" priority="234" operator="containsText" text="Remove Old Tag">
      <formula>NOT(ISERROR(SEARCH("Remove Old Tag",G1)))</formula>
    </cfRule>
  </conditionalFormatting>
  <conditionalFormatting sqref="H14">
    <cfRule type="containsText" dxfId="143" priority="167" operator="containsText" text="New Tag Required">
      <formula>NOT(ISERROR(SEARCH("New Tag Required",H14)))</formula>
    </cfRule>
  </conditionalFormatting>
  <conditionalFormatting sqref="H14">
    <cfRule type="containsText" dxfId="142" priority="164" operator="containsText" text="Action Required">
      <formula>NOT(ISERROR(SEARCH("Action Required",H14)))</formula>
    </cfRule>
  </conditionalFormatting>
  <conditionalFormatting sqref="J11">
    <cfRule type="cellIs" dxfId="141" priority="219" operator="equal">
      <formula>0</formula>
    </cfRule>
  </conditionalFormatting>
  <conditionalFormatting sqref="M11">
    <cfRule type="cellIs" dxfId="140" priority="218" operator="equal">
      <formula>0</formula>
    </cfRule>
  </conditionalFormatting>
  <conditionalFormatting sqref="J11 M11">
    <cfRule type="cellIs" dxfId="139" priority="215" operator="equal">
      <formula>"In Progress"</formula>
    </cfRule>
    <cfRule type="cellIs" dxfId="138" priority="216" operator="equal">
      <formula>"Log Issues"</formula>
    </cfRule>
    <cfRule type="cellIs" dxfId="137" priority="217" operator="equal">
      <formula>"N/A"</formula>
    </cfRule>
  </conditionalFormatting>
  <conditionalFormatting sqref="G12:G14">
    <cfRule type="containsText" dxfId="136" priority="207" operator="containsText" text="New Tag Required">
      <formula>NOT(ISERROR(SEARCH("New Tag Required",G12)))</formula>
    </cfRule>
  </conditionalFormatting>
  <conditionalFormatting sqref="D12:D14">
    <cfRule type="containsText" dxfId="135" priority="206" operator="containsText" text="Yes">
      <formula>NOT(ISERROR(SEARCH("Yes",D12)))</formula>
    </cfRule>
  </conditionalFormatting>
  <conditionalFormatting sqref="H12:H14">
    <cfRule type="containsText" dxfId="134" priority="205" operator="containsText" text="New Sign Required">
      <formula>NOT(ISERROR(SEARCH("New Sign Required",H12)))</formula>
    </cfRule>
  </conditionalFormatting>
  <conditionalFormatting sqref="G12:H14">
    <cfRule type="containsText" dxfId="133" priority="204" operator="containsText" text="Action Required">
      <formula>NOT(ISERROR(SEARCH("Action Required",G12)))</formula>
    </cfRule>
  </conditionalFormatting>
  <conditionalFormatting sqref="H12:H14">
    <cfRule type="containsText" dxfId="132" priority="202" operator="containsText" text="Remove Old Sign">
      <formula>NOT(ISERROR(SEARCH("Remove Old Sign",H12)))</formula>
    </cfRule>
    <cfRule type="containsText" dxfId="131" priority="203" operator="containsText" text="Move Sign to New Location">
      <formula>NOT(ISERROR(SEARCH("Move Sign to New Location",H12)))</formula>
    </cfRule>
  </conditionalFormatting>
  <conditionalFormatting sqref="G12:G14">
    <cfRule type="containsText" dxfId="130" priority="201" operator="containsText" text="Remove Old Tag">
      <formula>NOT(ISERROR(SEARCH("Remove Old Tag",G12)))</formula>
    </cfRule>
  </conditionalFormatting>
  <conditionalFormatting sqref="H9">
    <cfRule type="containsText" dxfId="129" priority="198" operator="containsText" text="New Sign Required">
      <formula>NOT(ISERROR(SEARCH("New Sign Required",H9)))</formula>
    </cfRule>
  </conditionalFormatting>
  <conditionalFormatting sqref="H9">
    <cfRule type="containsText" dxfId="128" priority="196" operator="containsText" text="Action Required">
      <formula>NOT(ISERROR(SEARCH("Action Required",H9)))</formula>
    </cfRule>
  </conditionalFormatting>
  <conditionalFormatting sqref="H9">
    <cfRule type="containsText" dxfId="127" priority="191" operator="containsText" text="Remove Old Sign">
      <formula>NOT(ISERROR(SEARCH("Remove Old Sign",H9)))</formula>
    </cfRule>
    <cfRule type="containsText" dxfId="126" priority="192" operator="containsText" text="Move Sign to New Location">
      <formula>NOT(ISERROR(SEARCH("Move Sign to New Location",H9)))</formula>
    </cfRule>
  </conditionalFormatting>
  <conditionalFormatting sqref="G14">
    <cfRule type="containsText" dxfId="125" priority="182" operator="containsText" text="New Tag Required">
      <formula>NOT(ISERROR(SEARCH("New Tag Required",G14)))</formula>
    </cfRule>
  </conditionalFormatting>
  <conditionalFormatting sqref="G14">
    <cfRule type="containsText" dxfId="124" priority="181" operator="containsText" text="Action Required">
      <formula>NOT(ISERROR(SEARCH("Action Required",G14)))</formula>
    </cfRule>
  </conditionalFormatting>
  <conditionalFormatting sqref="G14">
    <cfRule type="containsText" dxfId="123" priority="180" operator="containsText" text="New Tag Required">
      <formula>NOT(ISERROR(SEARCH("New Tag Required",G14)))</formula>
    </cfRule>
  </conditionalFormatting>
  <conditionalFormatting sqref="G14">
    <cfRule type="containsText" dxfId="122" priority="179" operator="containsText" text="Action Required">
      <formula>NOT(ISERROR(SEARCH("Action Required",G14)))</formula>
    </cfRule>
  </conditionalFormatting>
  <conditionalFormatting sqref="G14">
    <cfRule type="containsText" dxfId="121" priority="178" operator="containsText" text="Remove Old Tag">
      <formula>NOT(ISERROR(SEARCH("Remove Old Tag",G14)))</formula>
    </cfRule>
  </conditionalFormatting>
  <conditionalFormatting sqref="H11">
    <cfRule type="containsText" dxfId="120" priority="177" operator="containsText" text="New Tag Required">
      <formula>NOT(ISERROR(SEARCH("New Tag Required",H11)))</formula>
    </cfRule>
  </conditionalFormatting>
  <conditionalFormatting sqref="H11">
    <cfRule type="containsText" dxfId="119" priority="176" operator="containsText" text="Action Required">
      <formula>NOT(ISERROR(SEARCH("Action Required",H11)))</formula>
    </cfRule>
  </conditionalFormatting>
  <conditionalFormatting sqref="H11">
    <cfRule type="containsText" dxfId="118" priority="175" operator="containsText" text="New Tag Required">
      <formula>NOT(ISERROR(SEARCH("New Tag Required",H11)))</formula>
    </cfRule>
  </conditionalFormatting>
  <conditionalFormatting sqref="H11">
    <cfRule type="containsText" dxfId="117" priority="174" operator="containsText" text="Action Required">
      <formula>NOT(ISERROR(SEARCH("Action Required",H11)))</formula>
    </cfRule>
  </conditionalFormatting>
  <conditionalFormatting sqref="H11">
    <cfRule type="containsText" dxfId="116" priority="173" operator="containsText" text="Remove Old Tag">
      <formula>NOT(ISERROR(SEARCH("Remove Old Tag",H11)))</formula>
    </cfRule>
  </conditionalFormatting>
  <conditionalFormatting sqref="H12">
    <cfRule type="containsText" dxfId="115" priority="172" operator="containsText" text="New Tag Required">
      <formula>NOT(ISERROR(SEARCH("New Tag Required",H12)))</formula>
    </cfRule>
  </conditionalFormatting>
  <conditionalFormatting sqref="H12">
    <cfRule type="containsText" dxfId="114" priority="171" operator="containsText" text="Action Required">
      <formula>NOT(ISERROR(SEARCH("Action Required",H12)))</formula>
    </cfRule>
  </conditionalFormatting>
  <conditionalFormatting sqref="H12">
    <cfRule type="containsText" dxfId="113" priority="170" operator="containsText" text="New Tag Required">
      <formula>NOT(ISERROR(SEARCH("New Tag Required",H12)))</formula>
    </cfRule>
  </conditionalFormatting>
  <conditionalFormatting sqref="H12">
    <cfRule type="containsText" dxfId="112" priority="169" operator="containsText" text="Action Required">
      <formula>NOT(ISERROR(SEARCH("Action Required",H12)))</formula>
    </cfRule>
  </conditionalFormatting>
  <conditionalFormatting sqref="H12">
    <cfRule type="containsText" dxfId="111" priority="168" operator="containsText" text="Remove Old Tag">
      <formula>NOT(ISERROR(SEARCH("Remove Old Tag",H12)))</formula>
    </cfRule>
  </conditionalFormatting>
  <conditionalFormatting sqref="H14">
    <cfRule type="containsText" dxfId="110" priority="166" operator="containsText" text="Action Required">
      <formula>NOT(ISERROR(SEARCH("Action Required",H14)))</formula>
    </cfRule>
  </conditionalFormatting>
  <conditionalFormatting sqref="H14">
    <cfRule type="containsText" dxfId="109" priority="165" operator="containsText" text="New Tag Required">
      <formula>NOT(ISERROR(SEARCH("New Tag Required",H14)))</formula>
    </cfRule>
  </conditionalFormatting>
  <conditionalFormatting sqref="H14">
    <cfRule type="containsText" dxfId="108" priority="163" operator="containsText" text="Remove Old Tag">
      <formula>NOT(ISERROR(SEARCH("Remove Old Tag",H14)))</formula>
    </cfRule>
  </conditionalFormatting>
  <conditionalFormatting sqref="D10">
    <cfRule type="containsText" dxfId="107" priority="162" operator="containsText" text="Yes">
      <formula>NOT(ISERROR(SEARCH("Yes",D10)))</formula>
    </cfRule>
  </conditionalFormatting>
  <conditionalFormatting sqref="G10">
    <cfRule type="containsText" dxfId="106" priority="161" operator="containsText" text="New Tag Required">
      <formula>NOT(ISERROR(SEARCH("New Tag Required",G10)))</formula>
    </cfRule>
  </conditionalFormatting>
  <conditionalFormatting sqref="G10">
    <cfRule type="containsText" dxfId="105" priority="160" operator="containsText" text="Action Required">
      <formula>NOT(ISERROR(SEARCH("Action Required",G10)))</formula>
    </cfRule>
  </conditionalFormatting>
  <conditionalFormatting sqref="G10">
    <cfRule type="containsText" dxfId="104" priority="159" operator="containsText" text="New Tag Required">
      <formula>NOT(ISERROR(SEARCH("New Tag Required",G10)))</formula>
    </cfRule>
  </conditionalFormatting>
  <conditionalFormatting sqref="G10">
    <cfRule type="containsText" dxfId="103" priority="158" operator="containsText" text="Action Required">
      <formula>NOT(ISERROR(SEARCH("Action Required",G10)))</formula>
    </cfRule>
  </conditionalFormatting>
  <conditionalFormatting sqref="G10">
    <cfRule type="containsText" dxfId="102" priority="157" operator="containsText" text="Remove Old Tag">
      <formula>NOT(ISERROR(SEARCH("Remove Old Tag",G10)))</formula>
    </cfRule>
  </conditionalFormatting>
  <conditionalFormatting sqref="H10">
    <cfRule type="containsText" dxfId="101" priority="156" operator="containsText" text="New Tag Required">
      <formula>NOT(ISERROR(SEARCH("New Tag Required",H10)))</formula>
    </cfRule>
  </conditionalFormatting>
  <conditionalFormatting sqref="H10">
    <cfRule type="containsText" dxfId="100" priority="155" operator="containsText" text="Action Required">
      <formula>NOT(ISERROR(SEARCH("Action Required",H10)))</formula>
    </cfRule>
  </conditionalFormatting>
  <conditionalFormatting sqref="H10">
    <cfRule type="containsText" dxfId="99" priority="154" operator="containsText" text="New Tag Required">
      <formula>NOT(ISERROR(SEARCH("New Tag Required",H10)))</formula>
    </cfRule>
  </conditionalFormatting>
  <conditionalFormatting sqref="H10">
    <cfRule type="containsText" dxfId="98" priority="153" operator="containsText" text="Action Required">
      <formula>NOT(ISERROR(SEARCH("Action Required",H10)))</formula>
    </cfRule>
  </conditionalFormatting>
  <conditionalFormatting sqref="H10">
    <cfRule type="containsText" dxfId="97" priority="152" operator="containsText" text="Remove Old Tag">
      <formula>NOT(ISERROR(SEARCH("Remove Old Tag",H10)))</formula>
    </cfRule>
  </conditionalFormatting>
  <conditionalFormatting sqref="D6">
    <cfRule type="containsText" dxfId="96" priority="151" operator="containsText" text="Yes">
      <formula>NOT(ISERROR(SEARCH("Yes",D6)))</formula>
    </cfRule>
  </conditionalFormatting>
  <conditionalFormatting sqref="D7">
    <cfRule type="containsText" dxfId="95" priority="143" operator="containsText" text="Yes">
      <formula>NOT(ISERROR(SEARCH("Yes",D7)))</formula>
    </cfRule>
  </conditionalFormatting>
  <conditionalFormatting sqref="D8">
    <cfRule type="containsText" dxfId="94" priority="127" operator="containsText" text="Yes">
      <formula>NOT(ISERROR(SEARCH("Yes",D8)))</formula>
    </cfRule>
  </conditionalFormatting>
  <conditionalFormatting sqref="H13">
    <cfRule type="containsText" dxfId="93" priority="87" operator="containsText" text="New Tag Required">
      <formula>NOT(ISERROR(SEARCH("New Tag Required",H13)))</formula>
    </cfRule>
  </conditionalFormatting>
  <conditionalFormatting sqref="H13">
    <cfRule type="containsText" dxfId="92" priority="84" operator="containsText" text="Action Required">
      <formula>NOT(ISERROR(SEARCH("Action Required",H13)))</formula>
    </cfRule>
  </conditionalFormatting>
  <conditionalFormatting sqref="J10">
    <cfRule type="cellIs" dxfId="91" priority="111" operator="equal">
      <formula>0</formula>
    </cfRule>
  </conditionalFormatting>
  <conditionalFormatting sqref="M10">
    <cfRule type="cellIs" dxfId="90" priority="110" operator="equal">
      <formula>0</formula>
    </cfRule>
  </conditionalFormatting>
  <conditionalFormatting sqref="J10 M10">
    <cfRule type="cellIs" dxfId="89" priority="107" operator="equal">
      <formula>"In Progress"</formula>
    </cfRule>
    <cfRule type="cellIs" dxfId="88" priority="108" operator="equal">
      <formula>"Log Issues"</formula>
    </cfRule>
    <cfRule type="cellIs" dxfId="87" priority="109" operator="equal">
      <formula>"N/A"</formula>
    </cfRule>
  </conditionalFormatting>
  <conditionalFormatting sqref="G13">
    <cfRule type="containsText" dxfId="86" priority="102" operator="containsText" text="New Tag Required">
      <formula>NOT(ISERROR(SEARCH("New Tag Required",G13)))</formula>
    </cfRule>
  </conditionalFormatting>
  <conditionalFormatting sqref="G13">
    <cfRule type="containsText" dxfId="85" priority="101" operator="containsText" text="Action Required">
      <formula>NOT(ISERROR(SEARCH("Action Required",G13)))</formula>
    </cfRule>
  </conditionalFormatting>
  <conditionalFormatting sqref="G13">
    <cfRule type="containsText" dxfId="84" priority="100" operator="containsText" text="New Tag Required">
      <formula>NOT(ISERROR(SEARCH("New Tag Required",G13)))</formula>
    </cfRule>
  </conditionalFormatting>
  <conditionalFormatting sqref="G13">
    <cfRule type="containsText" dxfId="83" priority="99" operator="containsText" text="Action Required">
      <formula>NOT(ISERROR(SEARCH("Action Required",G13)))</formula>
    </cfRule>
  </conditionalFormatting>
  <conditionalFormatting sqref="G13">
    <cfRule type="containsText" dxfId="82" priority="98" operator="containsText" text="Remove Old Tag">
      <formula>NOT(ISERROR(SEARCH("Remove Old Tag",G13)))</formula>
    </cfRule>
  </conditionalFormatting>
  <conditionalFormatting sqref="H10">
    <cfRule type="containsText" dxfId="81" priority="97" operator="containsText" text="New Tag Required">
      <formula>NOT(ISERROR(SEARCH("New Tag Required",H10)))</formula>
    </cfRule>
  </conditionalFormatting>
  <conditionalFormatting sqref="H10">
    <cfRule type="containsText" dxfId="80" priority="96" operator="containsText" text="Action Required">
      <formula>NOT(ISERROR(SEARCH("Action Required",H10)))</formula>
    </cfRule>
  </conditionalFormatting>
  <conditionalFormatting sqref="H10">
    <cfRule type="containsText" dxfId="79" priority="95" operator="containsText" text="New Tag Required">
      <formula>NOT(ISERROR(SEARCH("New Tag Required",H10)))</formula>
    </cfRule>
  </conditionalFormatting>
  <conditionalFormatting sqref="H10">
    <cfRule type="containsText" dxfId="78" priority="94" operator="containsText" text="Action Required">
      <formula>NOT(ISERROR(SEARCH("Action Required",H10)))</formula>
    </cfRule>
  </conditionalFormatting>
  <conditionalFormatting sqref="H10">
    <cfRule type="containsText" dxfId="77" priority="93" operator="containsText" text="Remove Old Tag">
      <formula>NOT(ISERROR(SEARCH("Remove Old Tag",H10)))</formula>
    </cfRule>
  </conditionalFormatting>
  <conditionalFormatting sqref="H11">
    <cfRule type="containsText" dxfId="76" priority="92" operator="containsText" text="New Tag Required">
      <formula>NOT(ISERROR(SEARCH("New Tag Required",H11)))</formula>
    </cfRule>
  </conditionalFormatting>
  <conditionalFormatting sqref="H11">
    <cfRule type="containsText" dxfId="75" priority="91" operator="containsText" text="Action Required">
      <formula>NOT(ISERROR(SEARCH("Action Required",H11)))</formula>
    </cfRule>
  </conditionalFormatting>
  <conditionalFormatting sqref="H11">
    <cfRule type="containsText" dxfId="74" priority="90" operator="containsText" text="New Tag Required">
      <formula>NOT(ISERROR(SEARCH("New Tag Required",H11)))</formula>
    </cfRule>
  </conditionalFormatting>
  <conditionalFormatting sqref="H11">
    <cfRule type="containsText" dxfId="73" priority="89" operator="containsText" text="Action Required">
      <formula>NOT(ISERROR(SEARCH("Action Required",H11)))</formula>
    </cfRule>
  </conditionalFormatting>
  <conditionalFormatting sqref="H11">
    <cfRule type="containsText" dxfId="72" priority="88" operator="containsText" text="Remove Old Tag">
      <formula>NOT(ISERROR(SEARCH("Remove Old Tag",H11)))</formula>
    </cfRule>
  </conditionalFormatting>
  <conditionalFormatting sqref="H13">
    <cfRule type="containsText" dxfId="71" priority="86" operator="containsText" text="Action Required">
      <formula>NOT(ISERROR(SEARCH("Action Required",H13)))</formula>
    </cfRule>
  </conditionalFormatting>
  <conditionalFormatting sqref="H13">
    <cfRule type="containsText" dxfId="70" priority="85" operator="containsText" text="New Tag Required">
      <formula>NOT(ISERROR(SEARCH("New Tag Required",H13)))</formula>
    </cfRule>
  </conditionalFormatting>
  <conditionalFormatting sqref="H13">
    <cfRule type="containsText" dxfId="69" priority="83" operator="containsText" text="Remove Old Tag">
      <formula>NOT(ISERROR(SEARCH("Remove Old Tag",H13)))</formula>
    </cfRule>
  </conditionalFormatting>
  <conditionalFormatting sqref="D9">
    <cfRule type="containsText" dxfId="68" priority="82" operator="containsText" text="Yes">
      <formula>NOT(ISERROR(SEARCH("Yes",D9)))</formula>
    </cfRule>
  </conditionalFormatting>
  <conditionalFormatting sqref="G9">
    <cfRule type="containsText" dxfId="67" priority="81" operator="containsText" text="New Tag Required">
      <formula>NOT(ISERROR(SEARCH("New Tag Required",G9)))</formula>
    </cfRule>
  </conditionalFormatting>
  <conditionalFormatting sqref="G9">
    <cfRule type="containsText" dxfId="66" priority="80" operator="containsText" text="Action Required">
      <formula>NOT(ISERROR(SEARCH("Action Required",G9)))</formula>
    </cfRule>
  </conditionalFormatting>
  <conditionalFormatting sqref="G9">
    <cfRule type="containsText" dxfId="65" priority="79" operator="containsText" text="New Tag Required">
      <formula>NOT(ISERROR(SEARCH("New Tag Required",G9)))</formula>
    </cfRule>
  </conditionalFormatting>
  <conditionalFormatting sqref="G9">
    <cfRule type="containsText" dxfId="64" priority="78" operator="containsText" text="Action Required">
      <formula>NOT(ISERROR(SEARCH("Action Required",G9)))</formula>
    </cfRule>
  </conditionalFormatting>
  <conditionalFormatting sqref="G9">
    <cfRule type="containsText" dxfId="63" priority="77" operator="containsText" text="Remove Old Tag">
      <formula>NOT(ISERROR(SEARCH("Remove Old Tag",G9)))</formula>
    </cfRule>
  </conditionalFormatting>
  <conditionalFormatting sqref="H9">
    <cfRule type="containsText" dxfId="62" priority="76" operator="containsText" text="New Tag Required">
      <formula>NOT(ISERROR(SEARCH("New Tag Required",H9)))</formula>
    </cfRule>
  </conditionalFormatting>
  <conditionalFormatting sqref="H9">
    <cfRule type="containsText" dxfId="61" priority="75" operator="containsText" text="Action Required">
      <formula>NOT(ISERROR(SEARCH("Action Required",H9)))</formula>
    </cfRule>
  </conditionalFormatting>
  <conditionalFormatting sqref="H9">
    <cfRule type="containsText" dxfId="60" priority="74" operator="containsText" text="New Tag Required">
      <formula>NOT(ISERROR(SEARCH("New Tag Required",H9)))</formula>
    </cfRule>
  </conditionalFormatting>
  <conditionalFormatting sqref="H9">
    <cfRule type="containsText" dxfId="59" priority="73" operator="containsText" text="Action Required">
      <formula>NOT(ISERROR(SEARCH("Action Required",H9)))</formula>
    </cfRule>
  </conditionalFormatting>
  <conditionalFormatting sqref="H9">
    <cfRule type="containsText" dxfId="58" priority="72" operator="containsText" text="Remove Old Tag">
      <formula>NOT(ISERROR(SEARCH("Remove Old Tag",H9)))</formula>
    </cfRule>
  </conditionalFormatting>
  <conditionalFormatting sqref="G8">
    <cfRule type="containsText" dxfId="57" priority="52" operator="containsText" text="Action Required">
      <formula>NOT(ISERROR(SEARCH("Action Required",G8)))</formula>
    </cfRule>
  </conditionalFormatting>
  <conditionalFormatting sqref="G8">
    <cfRule type="containsText" dxfId="56" priority="53" operator="containsText" text="New Tag Required">
      <formula>NOT(ISERROR(SEARCH("New Tag Required",G8)))</formula>
    </cfRule>
  </conditionalFormatting>
  <conditionalFormatting sqref="G8">
    <cfRule type="containsText" dxfId="55" priority="51" operator="containsText" text="Remove Old Tag">
      <formula>NOT(ISERROR(SEARCH("Remove Old Tag",G8)))</formula>
    </cfRule>
  </conditionalFormatting>
  <conditionalFormatting sqref="G7">
    <cfRule type="containsText" dxfId="54" priority="65" operator="containsText" text="Action Required">
      <formula>NOT(ISERROR(SEARCH("Action Required",G7)))</formula>
    </cfRule>
  </conditionalFormatting>
  <conditionalFormatting sqref="G7">
    <cfRule type="containsText" dxfId="53" priority="63" operator="containsText" text="Action Required">
      <formula>NOT(ISERROR(SEARCH("Action Required",G7)))</formula>
    </cfRule>
  </conditionalFormatting>
  <conditionalFormatting sqref="G7">
    <cfRule type="containsText" dxfId="52" priority="66" operator="containsText" text="New Tag Required">
      <formula>NOT(ISERROR(SEARCH("New Tag Required",G7)))</formula>
    </cfRule>
  </conditionalFormatting>
  <conditionalFormatting sqref="G7">
    <cfRule type="containsText" dxfId="51" priority="64" operator="containsText" text="New Tag Required">
      <formula>NOT(ISERROR(SEARCH("New Tag Required",G7)))</formula>
    </cfRule>
  </conditionalFormatting>
  <conditionalFormatting sqref="G7">
    <cfRule type="containsText" dxfId="50" priority="62" operator="containsText" text="Remove Old Tag">
      <formula>NOT(ISERROR(SEARCH("Remove Old Tag",G7)))</formula>
    </cfRule>
  </conditionalFormatting>
  <conditionalFormatting sqref="H7">
    <cfRule type="containsText" dxfId="49" priority="57" operator="containsText" text="New Sign Required">
      <formula>NOT(ISERROR(SEARCH("New Sign Required",H7)))</formula>
    </cfRule>
  </conditionalFormatting>
  <conditionalFormatting sqref="H7">
    <cfRule type="containsText" dxfId="48" priority="56" operator="containsText" text="Action Required">
      <formula>NOT(ISERROR(SEARCH("Action Required",H7)))</formula>
    </cfRule>
  </conditionalFormatting>
  <conditionalFormatting sqref="H7">
    <cfRule type="containsText" dxfId="47" priority="54" operator="containsText" text="Remove Old Sign">
      <formula>NOT(ISERROR(SEARCH("Remove Old Sign",H7)))</formula>
    </cfRule>
    <cfRule type="containsText" dxfId="46" priority="55" operator="containsText" text="Move Sign to New Location">
      <formula>NOT(ISERROR(SEARCH("Move Sign to New Location",H7)))</formula>
    </cfRule>
  </conditionalFormatting>
  <conditionalFormatting sqref="H8">
    <cfRule type="containsText" dxfId="45" priority="47" operator="containsText" text="New Sign Required">
      <formula>NOT(ISERROR(SEARCH("New Sign Required",H8)))</formula>
    </cfRule>
  </conditionalFormatting>
  <conditionalFormatting sqref="H8">
    <cfRule type="containsText" dxfId="44" priority="46" operator="containsText" text="Action Required">
      <formula>NOT(ISERROR(SEARCH("Action Required",H8)))</formula>
    </cfRule>
  </conditionalFormatting>
  <conditionalFormatting sqref="H8">
    <cfRule type="containsText" dxfId="43" priority="44" operator="containsText" text="Remove Old Sign">
      <formula>NOT(ISERROR(SEARCH("Remove Old Sign",H8)))</formula>
    </cfRule>
    <cfRule type="containsText" dxfId="42" priority="45" operator="containsText" text="Move Sign to New Location">
      <formula>NOT(ISERROR(SEARCH("Move Sign to New Location",H8)))</formula>
    </cfRule>
  </conditionalFormatting>
  <conditionalFormatting sqref="N10:N13">
    <cfRule type="expression" dxfId="41" priority="386">
      <formula>$M11="Log Issues"</formula>
    </cfRule>
  </conditionalFormatting>
  <conditionalFormatting sqref="N14">
    <cfRule type="expression" dxfId="40" priority="387">
      <formula>#REF!="Log Issues"</formula>
    </cfRule>
  </conditionalFormatting>
  <conditionalFormatting sqref="G19">
    <cfRule type="containsText" dxfId="39" priority="28" operator="containsText" text="New Tag Required">
      <formula>NOT(ISERROR(SEARCH("New Tag Required",G19)))</formula>
    </cfRule>
  </conditionalFormatting>
  <conditionalFormatting sqref="D19">
    <cfRule type="containsText" dxfId="38" priority="27" operator="containsText" text="Yes">
      <formula>NOT(ISERROR(SEARCH("Yes",D19)))</formula>
    </cfRule>
  </conditionalFormatting>
  <conditionalFormatting sqref="H19">
    <cfRule type="containsText" dxfId="37" priority="26" operator="containsText" text="New Sign Required">
      <formula>NOT(ISERROR(SEARCH("New Sign Required",H19)))</formula>
    </cfRule>
  </conditionalFormatting>
  <conditionalFormatting sqref="G19:H19">
    <cfRule type="containsText" dxfId="36" priority="25" operator="containsText" text="Action Required">
      <formula>NOT(ISERROR(SEARCH("Action Required",G19)))</formula>
    </cfRule>
  </conditionalFormatting>
  <conditionalFormatting sqref="J19">
    <cfRule type="cellIs" dxfId="35" priority="24" operator="equal">
      <formula>0</formula>
    </cfRule>
  </conditionalFormatting>
  <conditionalFormatting sqref="M19">
    <cfRule type="cellIs" dxfId="34" priority="23" operator="equal">
      <formula>0</formula>
    </cfRule>
  </conditionalFormatting>
  <conditionalFormatting sqref="M19 J19">
    <cfRule type="cellIs" dxfId="33" priority="20" operator="equal">
      <formula>"In Progress"</formula>
    </cfRule>
    <cfRule type="cellIs" dxfId="32" priority="21" operator="equal">
      <formula>"Log Issues"</formula>
    </cfRule>
    <cfRule type="cellIs" dxfId="31" priority="22" operator="equal">
      <formula>"N/A"</formula>
    </cfRule>
  </conditionalFormatting>
  <conditionalFormatting sqref="H19">
    <cfRule type="containsText" dxfId="30" priority="18" operator="containsText" text="Remove Old Sign">
      <formula>NOT(ISERROR(SEARCH("Remove Old Sign",H19)))</formula>
    </cfRule>
    <cfRule type="containsText" dxfId="29" priority="19" operator="containsText" text="Move Sign to New Location">
      <formula>NOT(ISERROR(SEARCH("Move Sign to New Location",H19)))</formula>
    </cfRule>
  </conditionalFormatting>
  <conditionalFormatting sqref="G19">
    <cfRule type="containsText" dxfId="28" priority="17" operator="containsText" text="Remove Old Tag">
      <formula>NOT(ISERROR(SEARCH("Remove Old Tag",G19)))</formula>
    </cfRule>
  </conditionalFormatting>
  <conditionalFormatting sqref="G6">
    <cfRule type="containsText" dxfId="27" priority="16" operator="containsText" text="New Tag Required">
      <formula>NOT(ISERROR(SEARCH("New Tag Required",G6)))</formula>
    </cfRule>
  </conditionalFormatting>
  <conditionalFormatting sqref="G6">
    <cfRule type="containsText" dxfId="26" priority="15" operator="containsText" text="Action Required">
      <formula>NOT(ISERROR(SEARCH("Action Required",G6)))</formula>
    </cfRule>
  </conditionalFormatting>
  <conditionalFormatting sqref="G6">
    <cfRule type="containsText" dxfId="25" priority="14" operator="containsText" text="Remove Old Tag">
      <formula>NOT(ISERROR(SEARCH("Remove Old Tag",G6)))</formula>
    </cfRule>
  </conditionalFormatting>
  <conditionalFormatting sqref="G6">
    <cfRule type="containsText" dxfId="24" priority="13" operator="containsText" text="New Tag Required">
      <formula>NOT(ISERROR(SEARCH("New Tag Required",G6)))</formula>
    </cfRule>
  </conditionalFormatting>
  <conditionalFormatting sqref="G6">
    <cfRule type="containsText" dxfId="23" priority="12" operator="containsText" text="Action Required">
      <formula>NOT(ISERROR(SEARCH("Action Required",G6)))</formula>
    </cfRule>
  </conditionalFormatting>
  <conditionalFormatting sqref="G6">
    <cfRule type="containsText" dxfId="22" priority="11" operator="containsText" text="New Tag Required">
      <formula>NOT(ISERROR(SEARCH("New Tag Required",G6)))</formula>
    </cfRule>
  </conditionalFormatting>
  <conditionalFormatting sqref="G6">
    <cfRule type="containsText" dxfId="21" priority="10" operator="containsText" text="Action Required">
      <formula>NOT(ISERROR(SEARCH("Action Required",G6)))</formula>
    </cfRule>
  </conditionalFormatting>
  <conditionalFormatting sqref="G6">
    <cfRule type="containsText" dxfId="20" priority="9" operator="containsText" text="Remove Old Tag">
      <formula>NOT(ISERROR(SEARCH("Remove Old Tag",G6)))</formula>
    </cfRule>
  </conditionalFormatting>
  <conditionalFormatting sqref="H6">
    <cfRule type="containsText" dxfId="19" priority="8" operator="containsText" text="New Tag Required">
      <formula>NOT(ISERROR(SEARCH("New Tag Required",H6)))</formula>
    </cfRule>
  </conditionalFormatting>
  <conditionalFormatting sqref="H6">
    <cfRule type="containsText" dxfId="18" priority="7" operator="containsText" text="Action Required">
      <formula>NOT(ISERROR(SEARCH("Action Required",H6)))</formula>
    </cfRule>
  </conditionalFormatting>
  <conditionalFormatting sqref="H6">
    <cfRule type="containsText" dxfId="17" priority="6" operator="containsText" text="Remove Old Tag">
      <formula>NOT(ISERROR(SEARCH("Remove Old Tag",H6)))</formula>
    </cfRule>
  </conditionalFormatting>
  <conditionalFormatting sqref="H6">
    <cfRule type="containsText" dxfId="16" priority="5" operator="containsText" text="New Tag Required">
      <formula>NOT(ISERROR(SEARCH("New Tag Required",H6)))</formula>
    </cfRule>
  </conditionalFormatting>
  <conditionalFormatting sqref="H6">
    <cfRule type="containsText" dxfId="15" priority="4" operator="containsText" text="Action Required">
      <formula>NOT(ISERROR(SEARCH("Action Required",H6)))</formula>
    </cfRule>
  </conditionalFormatting>
  <conditionalFormatting sqref="H6">
    <cfRule type="containsText" dxfId="14" priority="3" operator="containsText" text="New Tag Required">
      <formula>NOT(ISERROR(SEARCH("New Tag Required",H6)))</formula>
    </cfRule>
  </conditionalFormatting>
  <conditionalFormatting sqref="H6">
    <cfRule type="containsText" dxfId="13" priority="2" operator="containsText" text="Action Required">
      <formula>NOT(ISERROR(SEARCH("Action Required",H6)))</formula>
    </cfRule>
  </conditionalFormatting>
  <conditionalFormatting sqref="H6">
    <cfRule type="containsText" dxfId="12" priority="1" operator="containsText" text="Remove Old Tag">
      <formula>NOT(ISERROR(SEARCH("Remove Old Tag",H6)))</formula>
    </cfRule>
  </conditionalFormatting>
  <conditionalFormatting sqref="N15 N9">
    <cfRule type="expression" dxfId="11" priority="403">
      <formula>$M9="Log Issues"</formula>
    </cfRule>
  </conditionalFormatting>
  <dataValidations count="2">
    <dataValidation type="list" allowBlank="1" showInputMessage="1" showErrorMessage="1" sqref="H194:H398">
      <formula1>DoorSignage</formula1>
    </dataValidation>
    <dataValidation type="list" allowBlank="1" showInputMessage="1" showErrorMessage="1" sqref="D33:D68 D6:D3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 H36:H193 H8</xm:sqref>
        </x14:dataValidation>
        <x14:dataValidation type="list" allowBlank="1" showInputMessage="1" showErrorMessage="1">
          <x14:formula1>
            <xm:f>Lookup!$A$1:$A$4</xm:f>
          </x14:formula1>
          <xm:sqref>G33 G36:G193 G8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C33:C193 C16:C19 C6:C7 C8</xm:sqref>
        </x14:dataValidation>
        <x14:dataValidation type="list" allowBlank="1" showInputMessage="1" showErrorMessage="1">
          <x14:formula1>
            <xm:f>Lookup!#REF!</xm:f>
          </x14:formula1>
          <xm:sqref>G9:H31 G6:H7</xm:sqref>
        </x14:dataValidation>
        <x14:dataValidation type="list" allowBlank="1" showInputMessage="1" showErrorMessage="1">
          <x14:formula1>
            <xm:f>Lookup!$F$1:$F$8</xm:f>
          </x14:formula1>
          <xm:sqref>M9:M27</xm:sqref>
        </x14:dataValidation>
        <x14:dataValidation type="list" allowBlank="1" showInputMessage="1">
          <x14:formula1>
            <xm:f>Lookup!#REF!</xm:f>
          </x14:formula1>
          <xm:sqref>C9:C15 C20:C31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O9:O15</xm:sqref>
        </x14:dataValidation>
        <x14:dataValidation type="list" allowBlank="1" showInputMessage="1" showErrorMessage="1">
          <x14:formula1>
            <xm:f>Lookup!$F$1:$F$7</xm:f>
          </x14:formula1>
          <xm:sqref>J9:J27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4"/>
  <sheetViews>
    <sheetView zoomScale="90" zoomScaleNormal="90" workbookViewId="0">
      <selection activeCell="E1" sqref="E1"/>
    </sheetView>
  </sheetViews>
  <sheetFormatPr defaultColWidth="9.140625" defaultRowHeight="15" x14ac:dyDescent="0.25"/>
  <cols>
    <col min="1" max="1" width="22.42578125" style="45" bestFit="1" customWidth="1"/>
    <col min="2" max="2" width="40.140625" style="45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7" t="s">
        <v>7</v>
      </c>
      <c r="B1" s="72" t="s">
        <v>178</v>
      </c>
      <c r="C1" s="38"/>
      <c r="D1" s="17" t="s">
        <v>10</v>
      </c>
      <c r="E1" s="73">
        <v>43420</v>
      </c>
    </row>
    <row r="2" spans="1:10" ht="15" customHeight="1" x14ac:dyDescent="0.25">
      <c r="A2" s="41" t="s">
        <v>8</v>
      </c>
      <c r="B2" s="42" t="str">
        <f>'KD Changes'!B2:C2</f>
        <v>UK Hospital - Chandler Medical Center &amp; Hospital</v>
      </c>
      <c r="C2" s="43"/>
      <c r="D2" s="44" t="s">
        <v>12</v>
      </c>
      <c r="E2" s="74" t="s">
        <v>70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117</v>
      </c>
      <c r="B6" s="71" t="s">
        <v>118</v>
      </c>
      <c r="C6" s="39" t="s">
        <v>63</v>
      </c>
      <c r="G6" s="29"/>
      <c r="H6" s="29"/>
      <c r="I6" s="39"/>
      <c r="J6" s="39"/>
    </row>
    <row r="7" spans="1:10" x14ac:dyDescent="0.25">
      <c r="A7" s="78" t="s">
        <v>119</v>
      </c>
      <c r="B7" s="71" t="s">
        <v>120</v>
      </c>
      <c r="C7" s="39" t="s">
        <v>72</v>
      </c>
      <c r="E7" s="39" t="s">
        <v>206</v>
      </c>
      <c r="G7" s="29"/>
      <c r="H7" s="29"/>
      <c r="I7" s="39"/>
      <c r="J7" s="39"/>
    </row>
    <row r="8" spans="1:10" ht="15" customHeight="1" x14ac:dyDescent="0.25">
      <c r="A8" s="78" t="s">
        <v>121</v>
      </c>
      <c r="B8" s="71" t="s">
        <v>122</v>
      </c>
      <c r="C8" s="39" t="s">
        <v>63</v>
      </c>
      <c r="G8" s="29"/>
      <c r="H8" s="29"/>
      <c r="I8" s="39"/>
      <c r="J8" s="39"/>
    </row>
    <row r="9" spans="1:10" ht="15" customHeight="1" x14ac:dyDescent="0.25">
      <c r="A9" s="78" t="s">
        <v>204</v>
      </c>
      <c r="B9" s="71" t="s">
        <v>205</v>
      </c>
      <c r="C9" s="39" t="s">
        <v>63</v>
      </c>
      <c r="G9" s="29"/>
      <c r="H9" s="29"/>
      <c r="I9" s="39"/>
      <c r="J9" s="39"/>
    </row>
    <row r="10" spans="1:10" x14ac:dyDescent="0.25">
      <c r="A10" s="78" t="s">
        <v>123</v>
      </c>
      <c r="B10" s="71" t="s">
        <v>124</v>
      </c>
      <c r="C10" s="39" t="s">
        <v>72</v>
      </c>
      <c r="E10" s="39" t="s">
        <v>125</v>
      </c>
      <c r="G10" s="29"/>
      <c r="H10" s="29"/>
      <c r="I10" s="39"/>
      <c r="J10" s="39"/>
    </row>
    <row r="11" spans="1:10" x14ac:dyDescent="0.25">
      <c r="A11" s="78" t="s">
        <v>126</v>
      </c>
      <c r="B11" s="71" t="s">
        <v>127</v>
      </c>
      <c r="C11" s="39" t="s">
        <v>63</v>
      </c>
      <c r="F11" s="47"/>
      <c r="G11" s="29"/>
      <c r="H11" s="29"/>
    </row>
    <row r="12" spans="1:10" x14ac:dyDescent="0.25">
      <c r="A12" s="78" t="s">
        <v>128</v>
      </c>
      <c r="B12" s="71" t="s">
        <v>129</v>
      </c>
      <c r="C12" s="39" t="s">
        <v>72</v>
      </c>
      <c r="E12" s="39" t="s">
        <v>130</v>
      </c>
      <c r="F12" s="47"/>
      <c r="G12" s="29"/>
      <c r="H12" s="29"/>
    </row>
    <row r="13" spans="1:10" x14ac:dyDescent="0.25">
      <c r="A13" s="78" t="s">
        <v>131</v>
      </c>
      <c r="B13" s="71" t="s">
        <v>132</v>
      </c>
      <c r="C13" s="39" t="s">
        <v>63</v>
      </c>
      <c r="F13" s="47"/>
      <c r="G13" s="29"/>
      <c r="H13" s="29"/>
    </row>
    <row r="14" spans="1:10" x14ac:dyDescent="0.25">
      <c r="A14" s="78" t="s">
        <v>133</v>
      </c>
      <c r="B14" s="71" t="s">
        <v>134</v>
      </c>
      <c r="C14" s="39" t="s">
        <v>72</v>
      </c>
      <c r="E14" s="47" t="s">
        <v>135</v>
      </c>
      <c r="F14" s="47"/>
      <c r="G14" s="29"/>
      <c r="H14" s="29"/>
    </row>
    <row r="15" spans="1:10" x14ac:dyDescent="0.25">
      <c r="A15" s="78" t="s">
        <v>136</v>
      </c>
      <c r="B15" s="71" t="s">
        <v>137</v>
      </c>
      <c r="C15" s="39" t="s">
        <v>63</v>
      </c>
      <c r="F15" s="47"/>
      <c r="G15" s="29"/>
      <c r="H15" s="29"/>
    </row>
    <row r="16" spans="1:10" x14ac:dyDescent="0.25">
      <c r="A16" s="78" t="s">
        <v>138</v>
      </c>
      <c r="B16" s="71" t="s">
        <v>139</v>
      </c>
      <c r="C16" s="39" t="s">
        <v>72</v>
      </c>
      <c r="E16" s="47" t="s">
        <v>140</v>
      </c>
      <c r="F16" s="47"/>
      <c r="G16" s="29"/>
      <c r="H16" s="29"/>
    </row>
    <row r="17" spans="1:8" x14ac:dyDescent="0.25">
      <c r="A17" s="78" t="s">
        <v>141</v>
      </c>
      <c r="B17" s="71" t="s">
        <v>142</v>
      </c>
      <c r="C17" s="39" t="s">
        <v>63</v>
      </c>
      <c r="F17" s="47"/>
      <c r="G17" s="29"/>
      <c r="H17" s="29"/>
    </row>
    <row r="18" spans="1:8" x14ac:dyDescent="0.25">
      <c r="A18" s="78" t="s">
        <v>143</v>
      </c>
      <c r="B18" s="71" t="s">
        <v>144</v>
      </c>
      <c r="C18" s="39" t="s">
        <v>63</v>
      </c>
      <c r="F18" s="47"/>
      <c r="G18" s="29"/>
      <c r="H18" s="29"/>
    </row>
    <row r="19" spans="1:8" x14ac:dyDescent="0.25">
      <c r="A19" s="78" t="s">
        <v>145</v>
      </c>
      <c r="B19" s="71" t="s">
        <v>146</v>
      </c>
      <c r="C19" s="39" t="s">
        <v>63</v>
      </c>
      <c r="F19" s="47"/>
      <c r="G19" s="29"/>
      <c r="H19" s="29"/>
    </row>
    <row r="20" spans="1:8" x14ac:dyDescent="0.25">
      <c r="A20" s="78" t="s">
        <v>147</v>
      </c>
      <c r="B20" s="71" t="s">
        <v>148</v>
      </c>
      <c r="C20" s="39" t="s">
        <v>63</v>
      </c>
      <c r="F20" s="47"/>
      <c r="G20" s="29"/>
      <c r="H20" s="29"/>
    </row>
    <row r="21" spans="1:8" x14ac:dyDescent="0.25">
      <c r="A21" s="78" t="s">
        <v>149</v>
      </c>
      <c r="B21" s="71" t="s">
        <v>150</v>
      </c>
      <c r="C21" s="39" t="s">
        <v>63</v>
      </c>
      <c r="F21" s="47"/>
      <c r="G21" s="29"/>
      <c r="H21" s="29"/>
    </row>
    <row r="22" spans="1:8" x14ac:dyDescent="0.25">
      <c r="A22" s="78" t="s">
        <v>151</v>
      </c>
      <c r="B22" s="71" t="s">
        <v>152</v>
      </c>
      <c r="C22" s="39" t="s">
        <v>63</v>
      </c>
      <c r="F22" s="48"/>
      <c r="G22" s="29"/>
      <c r="H22" s="29"/>
    </row>
    <row r="23" spans="1:8" x14ac:dyDescent="0.25">
      <c r="A23" s="78" t="s">
        <v>153</v>
      </c>
      <c r="B23" s="71" t="s">
        <v>154</v>
      </c>
      <c r="C23" s="39" t="s">
        <v>63</v>
      </c>
      <c r="F23" s="47"/>
      <c r="G23" s="29"/>
      <c r="H23" s="29"/>
    </row>
    <row r="24" spans="1:8" x14ac:dyDescent="0.25">
      <c r="A24" s="78" t="s">
        <v>155</v>
      </c>
      <c r="B24" s="71" t="s">
        <v>156</v>
      </c>
      <c r="C24" s="39" t="s">
        <v>63</v>
      </c>
      <c r="E24" s="47"/>
      <c r="F24" s="47"/>
      <c r="G24" s="29"/>
      <c r="H24" s="29"/>
    </row>
    <row r="25" spans="1:8" x14ac:dyDescent="0.25">
      <c r="A25" s="78" t="s">
        <v>157</v>
      </c>
      <c r="B25" s="71" t="s">
        <v>158</v>
      </c>
      <c r="C25" s="39" t="s">
        <v>63</v>
      </c>
      <c r="E25" s="47"/>
      <c r="F25" s="47"/>
      <c r="G25" s="29"/>
      <c r="H25" s="29"/>
    </row>
    <row r="26" spans="1:8" x14ac:dyDescent="0.25">
      <c r="A26" s="78" t="s">
        <v>159</v>
      </c>
      <c r="B26" s="71" t="s">
        <v>160</v>
      </c>
      <c r="C26" s="39" t="s">
        <v>72</v>
      </c>
      <c r="E26" s="47" t="s">
        <v>161</v>
      </c>
      <c r="F26" s="47"/>
      <c r="G26" s="29"/>
      <c r="H26" s="29"/>
    </row>
    <row r="27" spans="1:8" x14ac:dyDescent="0.25">
      <c r="A27" s="78" t="s">
        <v>162</v>
      </c>
      <c r="B27" s="71" t="s">
        <v>163</v>
      </c>
      <c r="C27" s="39" t="s">
        <v>72</v>
      </c>
      <c r="E27" s="47" t="s">
        <v>161</v>
      </c>
      <c r="F27" s="47"/>
      <c r="G27" s="29"/>
      <c r="H27" s="29"/>
    </row>
    <row r="28" spans="1:8" x14ac:dyDescent="0.25">
      <c r="A28" s="78" t="s">
        <v>164</v>
      </c>
      <c r="B28" s="71" t="s">
        <v>165</v>
      </c>
      <c r="C28" s="39" t="s">
        <v>72</v>
      </c>
      <c r="E28" s="47" t="s">
        <v>161</v>
      </c>
      <c r="F28" s="47"/>
      <c r="G28" s="29"/>
      <c r="H28" s="29"/>
    </row>
    <row r="29" spans="1:8" x14ac:dyDescent="0.25">
      <c r="A29" s="78" t="s">
        <v>166</v>
      </c>
      <c r="B29" s="71" t="s">
        <v>167</v>
      </c>
      <c r="C29" s="39" t="s">
        <v>72</v>
      </c>
      <c r="E29" s="47" t="s">
        <v>161</v>
      </c>
      <c r="F29" s="47"/>
      <c r="G29" s="29"/>
      <c r="H29" s="29"/>
    </row>
    <row r="30" spans="1:8" x14ac:dyDescent="0.25">
      <c r="A30" s="78" t="s">
        <v>168</v>
      </c>
      <c r="B30" s="71" t="s">
        <v>169</v>
      </c>
      <c r="C30" s="39" t="s">
        <v>72</v>
      </c>
      <c r="E30" s="47" t="s">
        <v>161</v>
      </c>
      <c r="F30" s="47"/>
      <c r="G30" s="29"/>
      <c r="H30" s="29"/>
    </row>
    <row r="31" spans="1:8" x14ac:dyDescent="0.25">
      <c r="A31" s="78" t="s">
        <v>170</v>
      </c>
      <c r="B31" s="71" t="s">
        <v>171</v>
      </c>
      <c r="C31" s="39" t="s">
        <v>72</v>
      </c>
      <c r="E31" s="47" t="s">
        <v>161</v>
      </c>
      <c r="F31" s="47"/>
      <c r="G31" s="29"/>
      <c r="H31" s="29"/>
    </row>
    <row r="32" spans="1:8" x14ac:dyDescent="0.25">
      <c r="A32" s="78" t="s">
        <v>172</v>
      </c>
      <c r="B32" s="71" t="s">
        <v>173</v>
      </c>
      <c r="C32" s="39" t="s">
        <v>72</v>
      </c>
      <c r="E32" s="47" t="s">
        <v>161</v>
      </c>
      <c r="F32" s="47"/>
      <c r="G32" s="29"/>
      <c r="H32" s="29"/>
    </row>
    <row r="33" spans="1:8" x14ac:dyDescent="0.25">
      <c r="A33" s="78" t="s">
        <v>174</v>
      </c>
      <c r="B33" s="71" t="s">
        <v>175</v>
      </c>
      <c r="C33" s="39" t="s">
        <v>72</v>
      </c>
      <c r="E33" s="47" t="s">
        <v>161</v>
      </c>
      <c r="F33" s="47"/>
      <c r="G33" s="29"/>
      <c r="H33" s="29"/>
    </row>
    <row r="34" spans="1:8" x14ac:dyDescent="0.25">
      <c r="A34" s="78" t="s">
        <v>176</v>
      </c>
      <c r="B34" s="71" t="s">
        <v>177</v>
      </c>
      <c r="C34" s="39" t="s">
        <v>72</v>
      </c>
      <c r="E34" s="47" t="s">
        <v>161</v>
      </c>
      <c r="F34" s="47"/>
      <c r="G34" s="29"/>
      <c r="H34" s="29"/>
    </row>
    <row r="35" spans="1:8" x14ac:dyDescent="0.25">
      <c r="A35" s="78" t="s">
        <v>182</v>
      </c>
      <c r="B35" s="71" t="s">
        <v>185</v>
      </c>
      <c r="C35" s="39" t="s">
        <v>63</v>
      </c>
      <c r="E35" s="47"/>
      <c r="F35" s="47"/>
      <c r="G35" s="29"/>
      <c r="H35" s="29"/>
    </row>
    <row r="36" spans="1:8" x14ac:dyDescent="0.25">
      <c r="A36" s="78" t="s">
        <v>183</v>
      </c>
      <c r="B36" s="71" t="s">
        <v>186</v>
      </c>
      <c r="C36" s="39" t="s">
        <v>63</v>
      </c>
      <c r="E36" s="47"/>
      <c r="F36" s="47"/>
      <c r="G36" s="29"/>
      <c r="H36" s="29"/>
    </row>
    <row r="37" spans="1:8" x14ac:dyDescent="0.25">
      <c r="A37" s="78" t="s">
        <v>184</v>
      </c>
      <c r="B37" s="71" t="s">
        <v>187</v>
      </c>
      <c r="C37" s="39" t="s">
        <v>63</v>
      </c>
      <c r="E37" s="47"/>
      <c r="F37" s="47"/>
      <c r="G37" s="29"/>
      <c r="H37" s="29"/>
    </row>
    <row r="38" spans="1:8" x14ac:dyDescent="0.25">
      <c r="A38" s="78" t="s">
        <v>188</v>
      </c>
      <c r="B38" s="71" t="s">
        <v>190</v>
      </c>
      <c r="C38" s="39" t="s">
        <v>72</v>
      </c>
      <c r="E38" s="47" t="s">
        <v>203</v>
      </c>
      <c r="F38" s="49"/>
      <c r="G38" s="47"/>
    </row>
    <row r="39" spans="1:8" x14ac:dyDescent="0.25">
      <c r="A39" s="78" t="s">
        <v>189</v>
      </c>
      <c r="B39" s="71" t="s">
        <v>191</v>
      </c>
      <c r="C39" s="39" t="s">
        <v>72</v>
      </c>
      <c r="E39" s="47" t="s">
        <v>192</v>
      </c>
      <c r="F39" s="50"/>
      <c r="G39" s="47"/>
    </row>
    <row r="40" spans="1:8" x14ac:dyDescent="0.25">
      <c r="A40" s="78" t="s">
        <v>193</v>
      </c>
      <c r="B40" s="71" t="s">
        <v>194</v>
      </c>
      <c r="C40" s="39" t="s">
        <v>72</v>
      </c>
      <c r="E40" s="47" t="s">
        <v>195</v>
      </c>
      <c r="F40" s="49"/>
      <c r="G40" s="47"/>
    </row>
    <row r="41" spans="1:8" x14ac:dyDescent="0.25">
      <c r="A41" s="51"/>
      <c r="E41" s="47"/>
      <c r="F41" s="47"/>
      <c r="G41" s="47"/>
    </row>
    <row r="42" spans="1:8" x14ac:dyDescent="0.25">
      <c r="A42" s="51"/>
      <c r="E42" s="47"/>
      <c r="F42" s="47"/>
      <c r="G42" s="47"/>
    </row>
    <row r="43" spans="1:8" x14ac:dyDescent="0.25">
      <c r="A43" s="51"/>
      <c r="E43" s="47"/>
      <c r="F43" s="47"/>
      <c r="G43" s="47"/>
    </row>
    <row r="44" spans="1:8" x14ac:dyDescent="0.25">
      <c r="A44" s="51"/>
      <c r="E44" s="47"/>
      <c r="F44" s="47"/>
      <c r="G44" s="47"/>
    </row>
    <row r="45" spans="1:8" x14ac:dyDescent="0.25">
      <c r="A45" s="51"/>
      <c r="C45" s="40"/>
      <c r="E45" s="47"/>
      <c r="F45" s="48"/>
      <c r="G45" s="47"/>
    </row>
    <row r="46" spans="1:8" x14ac:dyDescent="0.25">
      <c r="A46" s="51"/>
      <c r="C46" s="40"/>
      <c r="E46" s="47"/>
      <c r="F46" s="47"/>
      <c r="G46" s="47"/>
    </row>
    <row r="47" spans="1:8" x14ac:dyDescent="0.25">
      <c r="A47" s="51"/>
      <c r="C47" s="40"/>
      <c r="E47" s="47"/>
      <c r="F47" s="47"/>
      <c r="G47" s="47"/>
    </row>
    <row r="48" spans="1:8" x14ac:dyDescent="0.25">
      <c r="A48" s="46"/>
      <c r="C48" s="40"/>
      <c r="E48" s="47"/>
      <c r="F48" s="47"/>
      <c r="G48" s="47"/>
    </row>
    <row r="49" spans="1:3" x14ac:dyDescent="0.25">
      <c r="A49" s="46"/>
      <c r="C49" s="40"/>
    </row>
    <row r="50" spans="1:3" x14ac:dyDescent="0.25">
      <c r="C50" s="40"/>
    </row>
    <row r="51" spans="1:3" x14ac:dyDescent="0.25">
      <c r="C51" s="40"/>
    </row>
    <row r="52" spans="1:3" x14ac:dyDescent="0.25">
      <c r="C52" s="40"/>
    </row>
    <row r="53" spans="1:3" x14ac:dyDescent="0.25">
      <c r="C53" s="40"/>
    </row>
    <row r="54" spans="1:3" x14ac:dyDescent="0.25">
      <c r="C54" s="40"/>
    </row>
    <row r="55" spans="1:3" x14ac:dyDescent="0.25">
      <c r="C55" s="40"/>
    </row>
    <row r="56" spans="1:3" x14ac:dyDescent="0.25">
      <c r="C56" s="40"/>
    </row>
    <row r="57" spans="1:3" x14ac:dyDescent="0.25">
      <c r="C57" s="40"/>
    </row>
    <row r="58" spans="1:3" x14ac:dyDescent="0.25">
      <c r="C58" s="40"/>
    </row>
    <row r="59" spans="1:3" x14ac:dyDescent="0.25">
      <c r="C59" s="40"/>
    </row>
    <row r="60" spans="1:3" x14ac:dyDescent="0.25">
      <c r="C60" s="40"/>
    </row>
    <row r="61" spans="1:3" x14ac:dyDescent="0.25">
      <c r="C61" s="40"/>
    </row>
    <row r="62" spans="1:3" x14ac:dyDescent="0.25">
      <c r="C62" s="40"/>
    </row>
    <row r="63" spans="1:3" x14ac:dyDescent="0.25">
      <c r="C63" s="40"/>
    </row>
    <row r="64" spans="1:3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194" spans="3:3" x14ac:dyDescent="0.25">
      <c r="C194" s="39" t="s">
        <v>29</v>
      </c>
    </row>
  </sheetData>
  <sheetProtection insertRows="0" deleteRows="0" selectLockedCells="1"/>
  <conditionalFormatting sqref="G38:G47">
    <cfRule type="containsText" dxfId="10" priority="16" operator="containsText" text="New Tag Required">
      <formula>NOT(ISERROR(SEARCH("New Tag Required",G38)))</formula>
    </cfRule>
  </conditionalFormatting>
  <conditionalFormatting sqref="D44:D93">
    <cfRule type="containsText" dxfId="9" priority="15" operator="containsText" text="Yes">
      <formula>NOT(ISERROR(SEARCH("Yes",D44)))</formula>
    </cfRule>
  </conditionalFormatting>
  <conditionalFormatting sqref="H194:H415 H38:H93">
    <cfRule type="containsText" dxfId="8" priority="14" operator="containsText" text="New Sign Required">
      <formula>NOT(ISERROR(SEARCH("New Sign Required",H38)))</formula>
    </cfRule>
  </conditionalFormatting>
  <conditionalFormatting sqref="G38:H93">
    <cfRule type="containsText" dxfId="7" priority="13" operator="containsText" text="Action Required">
      <formula>NOT(ISERROR(SEARCH("Action Required",G38)))</formula>
    </cfRule>
  </conditionalFormatting>
  <conditionalFormatting sqref="D94:D193">
    <cfRule type="containsText" dxfId="6" priority="7" operator="containsText" text="Yes">
      <formula>NOT(ISERROR(SEARCH("Yes",D94)))</formula>
    </cfRule>
  </conditionalFormatting>
  <conditionalFormatting sqref="H94:H193">
    <cfRule type="containsText" dxfId="5" priority="6" operator="containsText" text="New Sign Required">
      <formula>NOT(ISERROR(SEARCH("New Sign Required",H94)))</formula>
    </cfRule>
  </conditionalFormatting>
  <conditionalFormatting sqref="G94:G193">
    <cfRule type="containsText" dxfId="4" priority="5" operator="containsText" text="Action Required">
      <formula>NOT(ISERROR(SEARCH("Action Required",G94)))</formula>
    </cfRule>
  </conditionalFormatting>
  <conditionalFormatting sqref="H94:H193">
    <cfRule type="containsText" dxfId="3" priority="4" operator="containsText" text="Action Required">
      <formula>NOT(ISERROR(SEARCH("Action Required",H94)))</formula>
    </cfRule>
  </conditionalFormatting>
  <conditionalFormatting sqref="H1:H4 G5:G37 H38:H104857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F5:F10 G3:G4 E1:E2 G38:G1048576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4:D68">
      <formula1>YesNo</formula1>
    </dataValidation>
    <dataValidation type="list" allowBlank="1" showInputMessage="1" showErrorMessage="1" sqref="H194:H39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C45:C193</xm:sqref>
        </x14:dataValidation>
        <x14:dataValidation type="list" allowBlank="1" showInputMessage="1" showErrorMessage="1">
          <x14:formula1>
            <xm:f>Lookup!#REF!</xm:f>
          </x14:formula1>
          <xm:sqref>C6:C23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H9" sqref="H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0630</v>
      </c>
      <c r="B314" s="3" t="str">
        <f>VLOOKUP(A314,[3]UKBuilding_List!$A$1:$D$376,3,FALSE)</f>
        <v>Air Medical Crew Quarters</v>
      </c>
      <c r="C314" s="1"/>
    </row>
    <row r="315" spans="1:3" x14ac:dyDescent="0.25">
      <c r="A315" s="2" t="str">
        <f>([3]UKBuilding_List!A315)</f>
        <v>0633</v>
      </c>
      <c r="B315" s="3" t="str">
        <f>VLOOKUP(A315,[3]UKBuilding_List!$A$1:$D$376,3,FALSE)</f>
        <v>Davis Marksbury Building</v>
      </c>
      <c r="C315" s="1"/>
    </row>
    <row r="316" spans="1:3" x14ac:dyDescent="0.25">
      <c r="A316" s="2" t="str">
        <f>([3]UKBuilding_List!A316)</f>
        <v>0644</v>
      </c>
      <c r="B316" s="3" t="str">
        <f>VLOOKUP(A316,[3]UKBuilding_List!$A$1:$D$376,3,FALSE)</f>
        <v>Wildcat Coal Lodge</v>
      </c>
      <c r="C316" s="1"/>
    </row>
    <row r="317" spans="1:3" x14ac:dyDescent="0.25">
      <c r="A317" s="2" t="str">
        <f>([3]UKBuilding_List!A317)</f>
        <v>0651</v>
      </c>
      <c r="B317" s="3" t="str">
        <f>VLOOKUP(A317,[3]UKBuilding_List!$A$1:$D$376,3,FALSE)</f>
        <v>Mandrell Hall</v>
      </c>
      <c r="C317" s="1"/>
    </row>
    <row r="318" spans="1:3" x14ac:dyDescent="0.25">
      <c r="A318" s="2" t="str">
        <f>([3]UKBuilding_List!A318)</f>
        <v>0652</v>
      </c>
      <c r="B318" s="3" t="str">
        <f>VLOOKUP(A318,[3]UKBuilding_List!$A$1:$D$376,3,FALSE)</f>
        <v>Bosworth Hall</v>
      </c>
      <c r="C318" s="1"/>
    </row>
    <row r="319" spans="1:3" x14ac:dyDescent="0.25">
      <c r="A319" s="2" t="str">
        <f>([3]UKBuilding_List!A319)</f>
        <v>0653</v>
      </c>
      <c r="B319" s="3" t="str">
        <f>VLOOKUP(A319,[3]UKBuilding_List!$A$1:$D$376,3,FALSE)</f>
        <v>Sanders Hall</v>
      </c>
      <c r="C319" s="1"/>
    </row>
    <row r="320" spans="1:3" x14ac:dyDescent="0.25">
      <c r="A320" s="2" t="str">
        <f>([3]UKBuilding_List!A320)</f>
        <v>0654</v>
      </c>
      <c r="B320" s="3" t="str">
        <f>VLOOKUP(A320,[3]UKBuilding_List!$A$1:$D$376,3,FALSE)</f>
        <v>Building 100</v>
      </c>
      <c r="C320" s="1"/>
    </row>
    <row r="321" spans="1:3" x14ac:dyDescent="0.25">
      <c r="A321" s="2" t="str">
        <f>([3]UKBuilding_List!A321)</f>
        <v>0655</v>
      </c>
      <c r="B321" s="3" t="str">
        <f>VLOOKUP(A321,[3]UKBuilding_List!$A$1:$D$376,3,FALSE)</f>
        <v>Building 200</v>
      </c>
      <c r="C321" s="1"/>
    </row>
    <row r="322" spans="1:3" x14ac:dyDescent="0.25">
      <c r="A322" s="2" t="str">
        <f>([3]UKBuilding_List!A322)</f>
        <v>0656</v>
      </c>
      <c r="B322" s="3" t="str">
        <f>VLOOKUP(A322,[3]UKBuilding_List!$A$1:$D$376,3,FALSE)</f>
        <v>Building 300</v>
      </c>
      <c r="C322" s="1"/>
    </row>
    <row r="323" spans="1:3" x14ac:dyDescent="0.25">
      <c r="A323" s="2" t="str">
        <f>([3]UKBuilding_List!A323)</f>
        <v>0657</v>
      </c>
      <c r="B323" s="3" t="str">
        <f>VLOOKUP(A323,[3]UKBuilding_List!$A$1:$D$376,3,FALSE)</f>
        <v>Building 400</v>
      </c>
      <c r="C323" s="1"/>
    </row>
    <row r="324" spans="1:3" x14ac:dyDescent="0.25">
      <c r="A324" s="2" t="str">
        <f>([3]UKBuilding_List!A324)</f>
        <v>0658</v>
      </c>
      <c r="B324" s="3" t="str">
        <f>VLOOKUP(A324,[3]UKBuilding_List!$A$1:$D$376,3,FALSE)</f>
        <v>Maintenance Bldg.</v>
      </c>
      <c r="C324" s="1"/>
    </row>
    <row r="325" spans="1:3" x14ac:dyDescent="0.25">
      <c r="A325" s="2" t="str">
        <f>([3]UKBuilding_List!A325)</f>
        <v>0659</v>
      </c>
      <c r="B325" s="3" t="str">
        <f>VLOOKUP(A325,[3]UKBuilding_List!$A$1:$D$376,3,FALSE)</f>
        <v>Gas Building</v>
      </c>
      <c r="C325" s="1"/>
    </row>
    <row r="326" spans="1:3" x14ac:dyDescent="0.25">
      <c r="A326" s="2" t="str">
        <f>([3]UKBuilding_List!A326)</f>
        <v>0660</v>
      </c>
      <c r="B326" s="3" t="str">
        <f>VLOOKUP(A326,[3]UKBuilding_List!$A$1:$D$376,3,FALSE)</f>
        <v>Maxwelton Ct. Apts #1</v>
      </c>
      <c r="C326" s="1"/>
    </row>
    <row r="327" spans="1:3" x14ac:dyDescent="0.25">
      <c r="A327" s="2" t="str">
        <f>([3]UKBuilding_List!A327)</f>
        <v>0661</v>
      </c>
      <c r="B327" s="3" t="str">
        <f>VLOOKUP(A327,[3]UKBuilding_List!$A$1:$D$376,3,FALSE)</f>
        <v>Maxwelton Ct. Apts #2</v>
      </c>
      <c r="C327" s="1"/>
    </row>
    <row r="328" spans="1:3" x14ac:dyDescent="0.25">
      <c r="A328" s="2" t="str">
        <f>([3]UKBuilding_List!A328)</f>
        <v>0662</v>
      </c>
      <c r="B328" s="3" t="str">
        <f>VLOOKUP(A328,[3]UKBuilding_List!$A$1:$D$376,3,FALSE)</f>
        <v>Maxwelton Ct. Apts #3</v>
      </c>
      <c r="C328" s="1"/>
    </row>
    <row r="329" spans="1:3" x14ac:dyDescent="0.25">
      <c r="A329" s="2" t="str">
        <f>([3]UKBuilding_List!A329)</f>
        <v>0663</v>
      </c>
      <c r="B329" s="3" t="str">
        <f>VLOOKUP(A329,[3]UKBuilding_List!$A$1:$D$376,3,FALSE)</f>
        <v>Maxwelton Ct. Apts #4</v>
      </c>
      <c r="C329" s="1"/>
    </row>
    <row r="330" spans="1:3" x14ac:dyDescent="0.25">
      <c r="A330" s="2" t="str">
        <f>([3]UKBuilding_List!A330)</f>
        <v>0664</v>
      </c>
      <c r="B330" s="3" t="str">
        <f>VLOOKUP(A330,[3]UKBuilding_List!$A$1:$D$376,3,FALSE)</f>
        <v>Maxwelton Ct. Apts #5</v>
      </c>
      <c r="C330" s="1"/>
    </row>
    <row r="331" spans="1:3" x14ac:dyDescent="0.25">
      <c r="A331" s="2" t="str">
        <f>([3]UKBuilding_List!A331)</f>
        <v>0665</v>
      </c>
      <c r="B331" s="3" t="str">
        <f>VLOOKUP(A331,[3]UKBuilding_List!$A$1:$D$376,3,FALSE)</f>
        <v>Maxwelton Ct. Apts #6</v>
      </c>
      <c r="C331" s="1"/>
    </row>
    <row r="332" spans="1:3" x14ac:dyDescent="0.25">
      <c r="A332" s="2" t="str">
        <f>([3]UKBuilding_List!A332)</f>
        <v>0666</v>
      </c>
      <c r="B332" s="3" t="str">
        <f>VLOOKUP(A332,[3]UKBuilding_List!$A$1:$D$376,3,FALSE)</f>
        <v>Maxwelton Ct. Apts #7</v>
      </c>
      <c r="C332" s="1"/>
    </row>
    <row r="333" spans="1:3" x14ac:dyDescent="0.25">
      <c r="A333" s="2" t="str">
        <f>([3]UKBuilding_List!A333)</f>
        <v>0667</v>
      </c>
      <c r="B333" s="3" t="str">
        <f>VLOOKUP(A333,[3]UKBuilding_List!$A$1:$D$376,3,FALSE)</f>
        <v>Maxwelton Ct. Apts #8</v>
      </c>
      <c r="C333" s="1"/>
    </row>
    <row r="334" spans="1:3" x14ac:dyDescent="0.25">
      <c r="A334" s="2" t="str">
        <f>([3]UKBuilding_List!A334)</f>
        <v>0668</v>
      </c>
      <c r="B334" s="3" t="str">
        <f>VLOOKUP(A334,[3]UKBuilding_List!$A$1:$D$376,3,FALSE)</f>
        <v>Maxwelton Ct. Apts #9</v>
      </c>
      <c r="C334" s="1"/>
    </row>
    <row r="335" spans="1:3" x14ac:dyDescent="0.25">
      <c r="A335" s="2" t="str">
        <f>([3]UKBuilding_List!A335)</f>
        <v>0669</v>
      </c>
      <c r="B335" s="3" t="str">
        <f>VLOOKUP(A335,[3]UKBuilding_List!$A$1:$D$376,3,FALSE)</f>
        <v>Maxwelton Ct. Apts #10</v>
      </c>
      <c r="C335" s="1"/>
    </row>
    <row r="336" spans="1:3" x14ac:dyDescent="0.25">
      <c r="A336" s="2" t="str">
        <f>([3]UKBuilding_List!A336)</f>
        <v>0670</v>
      </c>
      <c r="B336" s="3" t="str">
        <f>VLOOKUP(A336,[3]UKBuilding_List!$A$1:$D$376,3,FALSE)</f>
        <v>Maxwelton Ct. Apts #11</v>
      </c>
      <c r="C336" s="1"/>
    </row>
    <row r="337" spans="1:3" x14ac:dyDescent="0.25">
      <c r="A337" s="2" t="str">
        <f>([3]UKBuilding_List!A337)</f>
        <v>0671</v>
      </c>
      <c r="B337" s="3" t="str">
        <f>VLOOKUP(A337,[3]UKBuilding_List!$A$1:$D$376,3,FALSE)</f>
        <v>Maxwelton Ct. Apts #12</v>
      </c>
      <c r="C337" s="1"/>
    </row>
    <row r="338" spans="1:3" x14ac:dyDescent="0.25">
      <c r="A338" s="2" t="str">
        <f>([3]UKBuilding_List!A338)</f>
        <v>0672</v>
      </c>
      <c r="B338" s="3" t="str">
        <f>VLOOKUP(A338,[3]UKBuilding_List!$A$1:$D$376,3,FALSE)</f>
        <v>Maxwelton Ct. Apts #13</v>
      </c>
      <c r="C338" s="1"/>
    </row>
    <row r="339" spans="1:3" x14ac:dyDescent="0.25">
      <c r="A339" s="2" t="str">
        <f>([3]UKBuilding_List!A339)</f>
        <v>0673</v>
      </c>
      <c r="B339" s="3" t="str">
        <f>VLOOKUP(A339,[3]UKBuilding_List!$A$1:$D$376,3,FALSE)</f>
        <v>Maxwelton Ct. Apts #14</v>
      </c>
      <c r="C339" s="1"/>
    </row>
    <row r="340" spans="1:3" x14ac:dyDescent="0.25">
      <c r="A340" s="2" t="str">
        <f>([3]UKBuilding_List!A340)</f>
        <v>0674</v>
      </c>
      <c r="B340" s="3" t="str">
        <f>VLOOKUP(A340,[3]UKBuilding_List!$A$1:$D$376,3,FALSE)</f>
        <v>Maxwelton Ct. Apts #15</v>
      </c>
      <c r="C340" s="1"/>
    </row>
    <row r="341" spans="1:3" x14ac:dyDescent="0.25">
      <c r="A341" s="2" t="str">
        <f>([3]UKBuilding_List!A341)</f>
        <v>0675</v>
      </c>
      <c r="B341" s="3" t="str">
        <f>VLOOKUP(A341,[3]UKBuilding_List!$A$1:$D$376,3,FALSE)</f>
        <v>Maxwelton Ct. Apts #16</v>
      </c>
      <c r="C341" s="1"/>
    </row>
    <row r="342" spans="1:3" x14ac:dyDescent="0.25">
      <c r="A342" s="2" t="str">
        <f>([3]UKBuilding_List!A342)</f>
        <v>0676</v>
      </c>
      <c r="B342" s="3" t="str">
        <f>VLOOKUP(A342,[3]UKBuilding_List!$A$1:$D$376,3,FALSE)</f>
        <v>Bill Gatton Student Center</v>
      </c>
      <c r="C342" s="1"/>
    </row>
    <row r="343" spans="1:3" x14ac:dyDescent="0.25">
      <c r="A343" s="2" t="str">
        <f>([3]UKBuilding_List!A343)</f>
        <v>0677</v>
      </c>
      <c r="B343" s="3" t="str">
        <f>VLOOKUP(A343,[3]UKBuilding_List!$A$1:$D$376,3,FALSE)</f>
        <v>University Flats</v>
      </c>
      <c r="C343" s="1"/>
    </row>
    <row r="344" spans="1:3" x14ac:dyDescent="0.25">
      <c r="A344" s="2" t="str">
        <f>([3]UKBuilding_List!A344)</f>
        <v>0678</v>
      </c>
      <c r="B344" s="3" t="str">
        <f>VLOOKUP(A344,[3]UKBuilding_List!$A$1:$D$376,3,FALSE)</f>
        <v>Lewis Hall</v>
      </c>
      <c r="C344" s="1"/>
    </row>
    <row r="345" spans="1:3" x14ac:dyDescent="0.25">
      <c r="A345" s="2" t="str">
        <f>([3]UKBuilding_List!A345)</f>
        <v>0679</v>
      </c>
      <c r="B345" s="3" t="str">
        <f>VLOOKUP(A345,[3]UKBuilding_List!$A$1:$D$376,3,FALSE)</f>
        <v>Research Building #2</v>
      </c>
      <c r="C345" s="1"/>
    </row>
    <row r="346" spans="1:3" x14ac:dyDescent="0.25">
      <c r="A346" s="2" t="str">
        <f>([3]UKBuilding_List!A346)</f>
        <v>0682</v>
      </c>
      <c r="B346" s="3" t="str">
        <f>VLOOKUP(A346,[3]UKBuilding_List!$A$1:$D$376,3,FALSE)</f>
        <v>Kentucky Proud Park</v>
      </c>
      <c r="C346" s="1"/>
    </row>
    <row r="347" spans="1:3" x14ac:dyDescent="0.25">
      <c r="A347" s="2" t="str">
        <f>([3]UKBuilding_List!A347)</f>
        <v>0690</v>
      </c>
      <c r="B347" s="3" t="str">
        <f>VLOOKUP(A347,[3]UKBuilding_List!$A$1:$D$376,3,FALSE)</f>
        <v>441 Rose Ln</v>
      </c>
      <c r="C347" s="1"/>
    </row>
    <row r="348" spans="1:3" x14ac:dyDescent="0.25">
      <c r="A348" s="2" t="str">
        <f>([3]UKBuilding_List!A348)</f>
        <v>0695</v>
      </c>
      <c r="B348" s="3" t="str">
        <f>VLOOKUP(A348,[3]UKBuilding_List!$A$1:$D$376,3,FALSE)</f>
        <v>Blue Lot Bus Shelter</v>
      </c>
      <c r="C348" s="1"/>
    </row>
    <row r="349" spans="1:3" x14ac:dyDescent="0.25">
      <c r="A349" s="2" t="str">
        <f>([3]UKBuilding_List!A349)</f>
        <v>0698</v>
      </c>
      <c r="B349" s="3" t="str">
        <f>VLOOKUP(A349,[3]UKBuilding_List!$A$1:$D$376,3,FALSE)</f>
        <v>University Inn #1</v>
      </c>
      <c r="C349" s="1"/>
    </row>
    <row r="350" spans="1:3" x14ac:dyDescent="0.25">
      <c r="A350" s="2" t="str">
        <f>([3]UKBuilding_List!A350)</f>
        <v>0699</v>
      </c>
      <c r="B350" s="3" t="str">
        <f>VLOOKUP(A350,[3]UKBuilding_List!$A$1:$D$376,3,FALSE)</f>
        <v>University Inn #2</v>
      </c>
      <c r="C350" s="1"/>
    </row>
    <row r="351" spans="1:3" x14ac:dyDescent="0.25">
      <c r="A351" s="2" t="str">
        <f>([3]UKBuilding_List!A351)</f>
        <v>0702</v>
      </c>
      <c r="B351" s="3" t="str">
        <f>VLOOKUP(A351,[3]UKBuilding_List!$A$1:$D$376,3,FALSE)</f>
        <v>Soccer Support Building</v>
      </c>
      <c r="C351" s="1"/>
    </row>
    <row r="352" spans="1:3" x14ac:dyDescent="0.25">
      <c r="A352" s="2" t="str">
        <f>([3]UKBuilding_List!A352)</f>
        <v>0703</v>
      </c>
      <c r="B352" s="3" t="str">
        <f>VLOOKUP(A352,[3]UKBuilding_List!$A$1:$D$376,3,FALSE)</f>
        <v>Senior Center</v>
      </c>
      <c r="C352" s="1"/>
    </row>
    <row r="353" spans="1:3" x14ac:dyDescent="0.25">
      <c r="A353" s="2" t="str">
        <f>([3]UKBuilding_List!A353)</f>
        <v>0708</v>
      </c>
      <c r="B353" s="3" t="str">
        <f>VLOOKUP(A353,[3]UKBuilding_List!$A$1:$D$376,3,FALSE)</f>
        <v>Kiln Enclosure Building</v>
      </c>
      <c r="C353" s="1"/>
    </row>
    <row r="354" spans="1:3" x14ac:dyDescent="0.25">
      <c r="A354" s="2" t="str">
        <f>([3]UKBuilding_List!A354)</f>
        <v>0709</v>
      </c>
      <c r="B354" s="3" t="str">
        <f>VLOOKUP(A354,[3]UKBuilding_List!$A$1:$D$376,3,FALSE)</f>
        <v>401 S Limestone</v>
      </c>
      <c r="C354" s="1"/>
    </row>
    <row r="355" spans="1:3" x14ac:dyDescent="0.25">
      <c r="A355" s="2" t="str">
        <f>([3]UKBuilding_List!A355)</f>
        <v>0710</v>
      </c>
      <c r="B355" s="3" t="str">
        <f>VLOOKUP(A355,[3]UKBuilding_List!$A$1:$D$376,3,FALSE)</f>
        <v>130 Winslow St</v>
      </c>
      <c r="C355" s="1"/>
    </row>
    <row r="356" spans="1:3" x14ac:dyDescent="0.25">
      <c r="A356" s="2" t="str">
        <f>([3]UKBuilding_List!A356)</f>
        <v>0711</v>
      </c>
      <c r="B356" s="3" t="str">
        <f>VLOOKUP(A356,[3]UKBuilding_List!$A$1:$D$376,3,FALSE)</f>
        <v>Orange Lot Bus Shelter</v>
      </c>
      <c r="C356" s="1"/>
    </row>
    <row r="357" spans="1:3" x14ac:dyDescent="0.25">
      <c r="A357" s="2" t="str">
        <f>([3]UKBuilding_List!A357)</f>
        <v>0712</v>
      </c>
      <c r="B357" s="3" t="str">
        <f>VLOOKUP(A357,[3]UKBuilding_List!$A$1:$D$376,3,FALSE)</f>
        <v>430 Transylvania Park</v>
      </c>
      <c r="C357" s="1"/>
    </row>
    <row r="358" spans="1:3" x14ac:dyDescent="0.25">
      <c r="A358" s="2" t="str">
        <f>([3]UKBuilding_List!A358)</f>
        <v>0713</v>
      </c>
      <c r="B358" s="3" t="str">
        <f>VLOOKUP(A358,[3]UKBuilding_List!$A$1:$D$376,3,FALSE)</f>
        <v>463 Rose Ln</v>
      </c>
      <c r="C358" s="1"/>
    </row>
    <row r="359" spans="1:3" x14ac:dyDescent="0.25">
      <c r="A359" s="2" t="str">
        <f>([3]UKBuilding_List!A359)</f>
        <v>0714</v>
      </c>
      <c r="B359" s="3" t="str">
        <f>VLOOKUP(A359,[3]UKBuilding_List!$A$1:$D$376,3,FALSE)</f>
        <v>129 State St</v>
      </c>
      <c r="C359" s="1"/>
    </row>
    <row r="360" spans="1:3" x14ac:dyDescent="0.25">
      <c r="A360" s="2" t="str">
        <f>([3]UKBuilding_List!A360)</f>
        <v>0715</v>
      </c>
      <c r="B360" s="3" t="str">
        <f>VLOOKUP(A360,[3]UKBuilding_List!$A$1:$D$376,3,FALSE)</f>
        <v>600 S Broadway</v>
      </c>
      <c r="C360" s="1"/>
    </row>
    <row r="361" spans="1:3" x14ac:dyDescent="0.25">
      <c r="A361" s="2" t="str">
        <f>([3]UKBuilding_List!A361)</f>
        <v>0716</v>
      </c>
      <c r="B361" s="3" t="str">
        <f>VLOOKUP(A361,[3]UKBuilding_List!$A$1:$D$376,3,FALSE)</f>
        <v>225 Transcript Ave</v>
      </c>
      <c r="C361" s="1"/>
    </row>
    <row r="362" spans="1:3" x14ac:dyDescent="0.25">
      <c r="A362" s="2" t="str">
        <f>([3]UKBuilding_List!A362)</f>
        <v>0717</v>
      </c>
      <c r="B362" s="3" t="str">
        <f>VLOOKUP(A362,[3]UKBuilding_List!$A$1:$D$376,3,FALSE)</f>
        <v>156 Leader Ave</v>
      </c>
      <c r="C362" s="1"/>
    </row>
    <row r="363" spans="1:3" x14ac:dyDescent="0.25">
      <c r="A363" s="2">
        <f>([3]UKBuilding_List!A363)</f>
        <v>1200</v>
      </c>
      <c r="B363" s="3" t="str">
        <f>VLOOKUP(A363,[3]UKBuilding_List!$A$1:$D$376,3,FALSE)</f>
        <v>Electric Substation #1</v>
      </c>
      <c r="C363" s="1"/>
    </row>
    <row r="364" spans="1:3" x14ac:dyDescent="0.25">
      <c r="A364" s="2">
        <f>([3]UKBuilding_List!A364)</f>
        <v>1201</v>
      </c>
      <c r="B364" s="3" t="str">
        <f>VLOOKUP(A364,[3]UKBuilding_List!$A$1:$D$376,3,FALSE)</f>
        <v>Electric Substation #3</v>
      </c>
      <c r="C364" s="1"/>
    </row>
    <row r="365" spans="1:3" x14ac:dyDescent="0.25">
      <c r="A365" s="2">
        <f>([3]UKBuilding_List!A365)</f>
        <v>2100</v>
      </c>
      <c r="B365" s="3" t="str">
        <f>VLOOKUP(A365,[3]UKBuilding_List!$A$1:$D$376,3,FALSE)</f>
        <v>Alpha Chi Omega Sorority</v>
      </c>
      <c r="C365" s="1"/>
    </row>
    <row r="366" spans="1:3" x14ac:dyDescent="0.25">
      <c r="A366" s="2">
        <f>([3]UKBuilding_List!A366)</f>
        <v>2101</v>
      </c>
      <c r="B366" s="3" t="str">
        <f>VLOOKUP(A366,[3]UKBuilding_List!$A$1:$D$376,3,FALSE)</f>
        <v>Beta Theta Pi Fraternity</v>
      </c>
      <c r="C366" s="1"/>
    </row>
    <row r="367" spans="1:3" x14ac:dyDescent="0.25">
      <c r="A367" s="2" t="str">
        <f>([3]UKBuilding_List!A367)</f>
        <v>8633</v>
      </c>
      <c r="B367" s="3" t="str">
        <f>VLOOKUP(A367,[3]UKBuilding_List!$A$1:$D$376,3,FALSE)</f>
        <v>UK HealthCare Good Samaritan Hospital</v>
      </c>
      <c r="C367" s="1"/>
    </row>
    <row r="368" spans="1:3" x14ac:dyDescent="0.25">
      <c r="A368" s="2" t="str">
        <f>([3]UKBuilding_List!A368)</f>
        <v>9127</v>
      </c>
      <c r="B368" s="3" t="str">
        <f>VLOOKUP(A368,[3]UKBuilding_List!$A$1:$D$376,3,FALSE)</f>
        <v>1101 S. Limestone</v>
      </c>
      <c r="C368" s="1"/>
    </row>
    <row r="369" spans="1:3" x14ac:dyDescent="0.25">
      <c r="A369" s="2" t="str">
        <f>([3]UKBuilding_List!A369)</f>
        <v>9777</v>
      </c>
      <c r="B369" s="3" t="str">
        <f>VLOOKUP(A369,[3]UKBuilding_List!$A$1:$D$376,3,FALSE)</f>
        <v>114 Conn Terrace</v>
      </c>
      <c r="C369" s="1"/>
    </row>
    <row r="370" spans="1:3" x14ac:dyDescent="0.25">
      <c r="A370" s="2">
        <f>([3]UKBuilding_List!A370)</f>
        <v>9813</v>
      </c>
      <c r="B370" s="3" t="str">
        <f>VLOOKUP(A370,[3]UKBuilding_List!$A$1:$D$376,3,FALSE)</f>
        <v>Child Development Center of the Bluegrass, Inc.</v>
      </c>
      <c r="C370" s="1"/>
    </row>
    <row r="371" spans="1:3" x14ac:dyDescent="0.25">
      <c r="A371" s="2" t="str">
        <f>([3]UKBuilding_List!A371)</f>
        <v>9853</v>
      </c>
      <c r="B371" s="3" t="str">
        <f>VLOOKUP(A371,[3]UKBuilding_List!$A$1:$D$376,3,FALSE)</f>
        <v>Shriners Hospitals for Children Medical Center - Lexington</v>
      </c>
      <c r="C371" s="1"/>
    </row>
    <row r="372" spans="1:3" x14ac:dyDescent="0.25">
      <c r="A372" s="2" t="str">
        <f>([3]UKBuilding_List!A372)</f>
        <v>9854</v>
      </c>
      <c r="B372" s="3" t="str">
        <f>VLOOKUP(A372,[3]UKBuilding_List!$A$1:$D$376,3,FALSE)</f>
        <v>Anthropology Research Building</v>
      </c>
      <c r="C372" s="1"/>
    </row>
    <row r="373" spans="1:3" x14ac:dyDescent="0.25">
      <c r="A373" s="2" t="str">
        <f>([3]UKBuilding_List!A373)</f>
        <v>9861</v>
      </c>
      <c r="B373" s="3" t="str">
        <f>VLOOKUP(A373,[3]UKBuilding_List!$A$1:$D$376,3,FALSE)</f>
        <v>845 Angliana Ave</v>
      </c>
      <c r="C373" s="1"/>
    </row>
    <row r="374" spans="1:3" x14ac:dyDescent="0.25">
      <c r="A374" s="2" t="str">
        <f>([3]UKBuilding_List!A374)</f>
        <v>9873</v>
      </c>
      <c r="B374" s="3" t="str">
        <f>VLOOKUP(A374,[3]UKBuilding_List!$A$1:$D$376,3,FALSE)</f>
        <v>UKHC Midwife Clinic</v>
      </c>
      <c r="C374" s="1"/>
    </row>
    <row r="375" spans="1:3" x14ac:dyDescent="0.25">
      <c r="A375" s="2" t="str">
        <f>([3]UKBuilding_List!A375)</f>
        <v>9875</v>
      </c>
      <c r="B375" s="3" t="str">
        <f>VLOOKUP(A375,[3]UKBuilding_List!$A$1:$D$376,3,FALSE)</f>
        <v>Vaughan Warehouse and Office</v>
      </c>
      <c r="C375" s="1"/>
    </row>
    <row r="376" spans="1:3" x14ac:dyDescent="0.25">
      <c r="A376" s="2" t="str">
        <f>([3]UKBuilding_List!A376)</f>
        <v>9876</v>
      </c>
      <c r="B376" s="3" t="str">
        <f>VLOOKUP(A376,[3]UKBuilding_List!$A$1:$D$376,3,FALSE)</f>
        <v>Vaughan Warehouse #1</v>
      </c>
      <c r="C376" s="1"/>
    </row>
    <row r="377" spans="1:3" x14ac:dyDescent="0.25">
      <c r="A377" s="2" t="str">
        <f>([3]UKBuilding_List!A377)</f>
        <v>9877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9878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9879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9881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9882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9925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9983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2018-11-16T17:00:21Z</dcterms:modified>
</cp:coreProperties>
</file>