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3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34" i="1" l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G48" i="1"/>
  <c r="H48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48" i="1" l="1"/>
  <c r="J2" i="1" s="1"/>
  <c r="M48" i="1"/>
  <c r="K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<sst xmlns="http://schemas.openxmlformats.org/spreadsheetml/2006/main" count="365" uniqueCount="147">
  <si>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</si>
  <si>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</si>
  <si>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</si>
  <si>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</si>
  <si>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</si>
  <si>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</si>
  <si>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</si>
  <si>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</si>
  <si>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</si>
  <si>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</si>
  <si>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</si>
  <si>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</si>
  <si>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</si>
  <si>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</si>
  <si>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</si>
  <si>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</si>
  <si>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</si>
  <si>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</si>
  <si>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</si>
  <si>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</si>
  <si>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</si>
  <si>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</si>
  <si>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</si>
  <si>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</si>
  <si>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</si>
  <si>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</si>
  <si>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</si>
  <si>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</si>
  <si>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</si>
  <si>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</si>
  <si>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</si>
  <si>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</si>
  <si>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</si>
  <si>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</si>
  <si>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</si>
  <si>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</si>
  <si>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</si>
  <si>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</si>
  <si>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</si>
  <si>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</si>
  <si>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</si>
  <si>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</si>
  <si>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</si>
  <si>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</si>
  <si>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</si>
  <si>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</si>
  <si>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</si>
  <si>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</si>
  <si>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</si>
  <si>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</si>
  <si>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</si>
  <si>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</si>
  <si>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</si>
  <si>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</si>
  <si>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</si>
  <si>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</si>
  <si>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</si>
  <si>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</si>
  <si>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</si>
  <si>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</si>
  <si>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</si>
  <si>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</si>
  <si>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</si>
  <si>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</si>
  <si>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</si>
  <si>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</si>
  <si>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</si>
  <si>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</si>
  <si>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</si>
  <si>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</si>
  <si>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</si>
  <si>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</si>
  <si>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</si>
  <si>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</si>
  <si>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</si>
  <si>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0232</t>
  </si>
  <si>
    <t>509</t>
  </si>
  <si>
    <t>509A</t>
  </si>
  <si>
    <t>509B</t>
  </si>
  <si>
    <t>509C</t>
  </si>
  <si>
    <t>509D</t>
  </si>
  <si>
    <t>509E</t>
  </si>
  <si>
    <t>509E1</t>
  </si>
  <si>
    <t>509E2</t>
  </si>
  <si>
    <t>509F</t>
  </si>
  <si>
    <t>509F1</t>
  </si>
  <si>
    <t>509F2</t>
  </si>
  <si>
    <t>509G</t>
  </si>
  <si>
    <t>509H</t>
  </si>
  <si>
    <t>509J</t>
  </si>
  <si>
    <t>509K</t>
  </si>
  <si>
    <t>509L</t>
  </si>
  <si>
    <t>509M</t>
  </si>
  <si>
    <t>509N</t>
  </si>
  <si>
    <t>509P</t>
  </si>
  <si>
    <t>509Q</t>
  </si>
  <si>
    <t>509R</t>
  </si>
  <si>
    <t>509S</t>
  </si>
  <si>
    <t>509T</t>
  </si>
  <si>
    <t>509U</t>
  </si>
  <si>
    <t>05</t>
  </si>
  <si>
    <t>500W</t>
  </si>
  <si>
    <t>501E</t>
  </si>
  <si>
    <t>501E2</t>
  </si>
  <si>
    <t>501E3</t>
  </si>
  <si>
    <t>501E4</t>
  </si>
  <si>
    <t>501E5</t>
  </si>
  <si>
    <t>501F</t>
  </si>
  <si>
    <t>501F1</t>
  </si>
  <si>
    <t>501F2</t>
  </si>
  <si>
    <t>501E1</t>
  </si>
  <si>
    <t>501D</t>
  </si>
  <si>
    <t>511</t>
  </si>
  <si>
    <t>ST0500C</t>
  </si>
  <si>
    <t>ST0500D</t>
  </si>
  <si>
    <t>LX-0232-05-0501D</t>
  </si>
  <si>
    <t>LX-0232-05-0509E1</t>
  </si>
  <si>
    <t>LX-0232-05-0509E2</t>
  </si>
  <si>
    <t>LX-0232-05-0509F1</t>
  </si>
  <si>
    <t>LX-0232-05-0509F2</t>
  </si>
  <si>
    <t>LX-0232-05-0509L</t>
  </si>
  <si>
    <t>LX-0232-05-0509M</t>
  </si>
  <si>
    <t>LX-0232-05-0509N</t>
  </si>
  <si>
    <t>LX-0232-05-0509P</t>
  </si>
  <si>
    <t>LX-0232-05-0509R</t>
  </si>
  <si>
    <t>LX-0232-05-0509S</t>
  </si>
  <si>
    <t>LX-0232-05-0509T</t>
  </si>
  <si>
    <t>LX-0232-05-0509U</t>
  </si>
  <si>
    <t>LX-0232-05-500W</t>
  </si>
  <si>
    <t>NURSING - Room 500W</t>
  </si>
  <si>
    <t>LX-0232-05-501E</t>
  </si>
  <si>
    <t>NURSING - Room 501E</t>
  </si>
  <si>
    <t>LX-0232-05-501F</t>
  </si>
  <si>
    <t>NURSING - Room 501F</t>
  </si>
  <si>
    <t>NURSING - Room 501D</t>
  </si>
  <si>
    <t>NURSING - Room 509E1</t>
  </si>
  <si>
    <t>NURSING - Room 509E2</t>
  </si>
  <si>
    <t>NURSING - Room 509F1</t>
  </si>
  <si>
    <t>NURSING - Room 509F2</t>
  </si>
  <si>
    <t>NURSING - Room 509L</t>
  </si>
  <si>
    <t>NURSING - Room 509M</t>
  </si>
  <si>
    <t>NURSING - Room 509N</t>
  </si>
  <si>
    <t>NURSING - Room 509P</t>
  </si>
  <si>
    <t>NURSING - Room 509R</t>
  </si>
  <si>
    <t>NURSING - Room 509S</t>
  </si>
  <si>
    <t>NURSING - Room 509T</t>
  </si>
  <si>
    <t>NURSING - Room 509U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</si>
</sst>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1" fontId="18" fillId="0" borderId="0" xfId="42" quotePrefix="1" applyNumberFormat="1" applyFont="1" applyAlignment="1" applyProtection="1">
      <alignment horizontal="left"/>
      <protection locked="0"/>
    </xf>
    <xf numFmtId="11" fontId="0" fillId="0" borderId="0" xfId="0" quotePrefix="1" applyNumberFormat="1" applyFont="1" applyProtection="1">
      <protection locked="0"/>
    </xf>
    <xf numFmtId="0" fontId="0" fillId="0" borderId="0" xfId="0" quotePrefix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1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54/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2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27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7" t="s">
        <v>75</v>
      </c>
      <c r="C1" s="77"/>
      <c r="F1" s="65" t="s">
        <v>10</v>
      </c>
      <c r="G1" s="18">
        <v>42893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8" t="str">
        <f>VLOOKUP(B1,[2]BuildingList!A:B,2,FALSE)</f>
        <v>College of Nursing</v>
      </c>
      <c r="C2" s="78"/>
      <c r="F2" s="66" t="s">
        <v>12</v>
      </c>
      <c r="G2" s="22" t="s">
        <v>72</v>
      </c>
      <c r="J2" s="15">
        <f>G48-J48</f>
        <v>24</v>
      </c>
      <c r="K2" s="15">
        <f>H48-M48</f>
        <v>9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15.75" thickTop="1" x14ac:dyDescent="0.25">
      <c r="A6" s="40" t="s">
        <v>101</v>
      </c>
      <c r="B6" s="76" t="s">
        <v>100</v>
      </c>
      <c r="C6" s="41" t="s">
        <v>51</v>
      </c>
      <c r="D6" s="40" t="s">
        <v>5</v>
      </c>
      <c r="E6" s="49">
        <v>226</v>
      </c>
      <c r="F6" s="49">
        <v>0</v>
      </c>
      <c r="G6" s="49" t="s">
        <v>53</v>
      </c>
      <c r="H6" s="40" t="s">
        <v>54</v>
      </c>
      <c r="I6" s="41"/>
      <c r="J6" s="56">
        <f>IF(G6="No Change","N/A",IF(G6="New Tag Required",Lookup!F:F,IF(G6="Remove Old Tag",Lookup!F:F,IF(G6="N/A","N/A",""))))</f>
        <v>0</v>
      </c>
      <c r="K6" s="57"/>
      <c r="L6" s="56"/>
      <c r="M6" s="56">
        <f>IF(H6="No Change","N/A",IF(H6="New Tag Required",Lookup!F:F,IF(H6="Remove Old Sign",Lookup!F:F,IF(H6="N/A","N/A",""))))</f>
        <v>0</v>
      </c>
      <c r="N6" s="57"/>
      <c r="O6" s="56"/>
    </row>
    <row r="7" spans="1:16" s="40" customFormat="1" x14ac:dyDescent="0.25">
      <c r="A7" s="40" t="s">
        <v>111</v>
      </c>
      <c r="B7" s="76">
        <v>5</v>
      </c>
      <c r="C7" s="41" t="s">
        <v>73</v>
      </c>
      <c r="D7" s="40" t="s">
        <v>5</v>
      </c>
      <c r="E7" s="49">
        <v>160</v>
      </c>
      <c r="F7" s="49">
        <v>159</v>
      </c>
      <c r="G7" s="49" t="s">
        <v>13</v>
      </c>
      <c r="H7" s="40" t="s">
        <v>13</v>
      </c>
      <c r="I7" s="41"/>
      <c r="J7" s="56"/>
      <c r="K7" s="57"/>
      <c r="L7" s="56"/>
      <c r="M7" s="56"/>
      <c r="N7" s="57"/>
      <c r="O7" s="56"/>
    </row>
    <row r="8" spans="1:16" s="40" customFormat="1" x14ac:dyDescent="0.25">
      <c r="A8" s="40" t="s">
        <v>102</v>
      </c>
      <c r="B8" s="76" t="s">
        <v>100</v>
      </c>
      <c r="C8" s="41" t="s">
        <v>51</v>
      </c>
      <c r="D8" s="40" t="s">
        <v>5</v>
      </c>
      <c r="E8" s="49">
        <v>165</v>
      </c>
      <c r="F8" s="49">
        <v>0</v>
      </c>
      <c r="G8" s="49" t="s">
        <v>53</v>
      </c>
      <c r="H8" s="40" t="s">
        <v>54</v>
      </c>
      <c r="I8" s="41"/>
      <c r="J8" s="56">
        <f>IF(G8="No Change","N/A",IF(G8="New Tag Required",Lookup!F:F,IF(G8="Remove Old Tag",Lookup!F:F,IF(G8="N/A","N/A",""))))</f>
        <v>0</v>
      </c>
      <c r="K8" s="57"/>
      <c r="L8" s="56"/>
      <c r="M8" s="56">
        <f>IF(H8="No Change","N/A",IF(H8="New Tag Required",Lookup!F:F,IF(H8="Remove Old Sign",Lookup!F:F,IF(H8="N/A","N/A",""))))</f>
        <v>0</v>
      </c>
      <c r="N8" s="57"/>
      <c r="O8" s="56"/>
    </row>
    <row r="9" spans="1:16" s="40" customFormat="1" ht="15" customHeight="1" x14ac:dyDescent="0.25">
      <c r="A9" s="75" t="s">
        <v>110</v>
      </c>
      <c r="B9" s="76" t="s">
        <v>100</v>
      </c>
      <c r="C9" s="41" t="s">
        <v>51</v>
      </c>
      <c r="D9" s="40" t="s">
        <v>5</v>
      </c>
      <c r="E9" s="49">
        <v>99</v>
      </c>
      <c r="F9" s="49">
        <v>0</v>
      </c>
      <c r="G9" s="49" t="s">
        <v>53</v>
      </c>
      <c r="H9" s="40" t="s">
        <v>54</v>
      </c>
      <c r="I9" s="41"/>
      <c r="J9" s="56">
        <f>IF(G9="No Change","N/A",IF(G9="New Tag Required",Lookup!F:F,IF(G9="Remove Old Tag",Lookup!F:F,IF(G9="N/A","N/A",""))))</f>
        <v>0</v>
      </c>
      <c r="K9" s="57"/>
      <c r="L9" s="56"/>
      <c r="M9" s="56">
        <f>IF(H9="No Change","N/A",IF(H9="New Tag Required",Lookup!F:F,IF(H9="Remove Old Sign",Lookup!F:F,IF(H9="N/A","N/A",""))))</f>
        <v>0</v>
      </c>
      <c r="N9" s="57"/>
      <c r="O9" s="56"/>
    </row>
    <row r="10" spans="1:16" s="40" customFormat="1" x14ac:dyDescent="0.25">
      <c r="A10" s="75" t="s">
        <v>103</v>
      </c>
      <c r="B10" s="76" t="s">
        <v>100</v>
      </c>
      <c r="C10" s="41" t="s">
        <v>51</v>
      </c>
      <c r="D10" s="40" t="s">
        <v>5</v>
      </c>
      <c r="E10" s="59">
        <v>79</v>
      </c>
      <c r="F10" s="59">
        <v>0</v>
      </c>
      <c r="G10" s="49" t="s">
        <v>53</v>
      </c>
      <c r="H10" s="40" t="s">
        <v>54</v>
      </c>
      <c r="I10" s="41"/>
      <c r="J10" s="56">
        <f>IF(G10="No Change","N/A",IF(G10="New Tag Required",Lookup!F:F,IF(G10="Remove Old Tag",Lookup!F:F,IF(G10="N/A","N/A",""))))</f>
        <v>0</v>
      </c>
      <c r="K10" s="57"/>
      <c r="L10" s="56"/>
      <c r="M10" s="56">
        <f>IF(H10="No Change","N/A",IF(H10="New Tag Required",Lookup!F:F,IF(H10="Remove Old Sign",Lookup!F:F,IF(H10="N/A","N/A",""))))</f>
        <v>0</v>
      </c>
      <c r="N10" s="57"/>
      <c r="O10" s="56"/>
    </row>
    <row r="11" spans="1:16" s="40" customFormat="1" x14ac:dyDescent="0.25">
      <c r="A11" s="76" t="s">
        <v>104</v>
      </c>
      <c r="B11" s="76" t="s">
        <v>100</v>
      </c>
      <c r="C11" s="41" t="s">
        <v>51</v>
      </c>
      <c r="D11" s="40" t="s">
        <v>5</v>
      </c>
      <c r="E11" s="49">
        <v>232</v>
      </c>
      <c r="F11" s="49">
        <v>0</v>
      </c>
      <c r="G11" s="49" t="s">
        <v>53</v>
      </c>
      <c r="H11" s="40" t="s">
        <v>54</v>
      </c>
      <c r="I11" s="41"/>
      <c r="J11" s="56">
        <f>IF(G11="No Change","N/A",IF(G11="New Tag Required",Lookup!F:F,IF(G11="Remove Old Tag",Lookup!F:F,IF(G11="N/A","N/A",""))))</f>
        <v>0</v>
      </c>
      <c r="K11" s="57"/>
      <c r="L11" s="56"/>
      <c r="M11" s="56">
        <f>IF(H11="No Change","N/A",IF(H11="New Tag Required",Lookup!F:F,IF(H11="Remove Old Sign",Lookup!F:F,IF(H11="N/A","N/A",""))))</f>
        <v>0</v>
      </c>
      <c r="N11" s="57"/>
      <c r="O11" s="56"/>
    </row>
    <row r="12" spans="1:16" s="40" customFormat="1" x14ac:dyDescent="0.25">
      <c r="A12" s="76" t="s">
        <v>105</v>
      </c>
      <c r="B12" s="76" t="s">
        <v>100</v>
      </c>
      <c r="C12" s="41" t="s">
        <v>51</v>
      </c>
      <c r="D12" s="40" t="s">
        <v>5</v>
      </c>
      <c r="E12" s="49">
        <v>89</v>
      </c>
      <c r="F12" s="49">
        <v>0</v>
      </c>
      <c r="G12" s="49" t="s">
        <v>53</v>
      </c>
      <c r="H12" s="40" t="s">
        <v>54</v>
      </c>
      <c r="I12" s="41"/>
      <c r="J12" s="56">
        <f>IF(G12="No Change","N/A",IF(G12="New Tag Required",Lookup!F:F,IF(G12="Remove Old Tag",Lookup!F:F,IF(G12="N/A","N/A",""))))</f>
        <v>0</v>
      </c>
      <c r="K12" s="57"/>
      <c r="L12" s="56"/>
      <c r="M12" s="56">
        <f>IF(H12="No Change","N/A",IF(H12="New Tag Required",Lookup!F:F,IF(H12="Remove Old Sign",Lookup!F:F,IF(H12="N/A","N/A",""))))</f>
        <v>0</v>
      </c>
      <c r="N12" s="57"/>
      <c r="O12" s="56"/>
    </row>
    <row r="13" spans="1:16" s="40" customFormat="1" x14ac:dyDescent="0.25">
      <c r="A13" s="76" t="s">
        <v>106</v>
      </c>
      <c r="B13" s="76" t="s">
        <v>100</v>
      </c>
      <c r="C13" s="41" t="s">
        <v>51</v>
      </c>
      <c r="D13" s="40" t="s">
        <v>5</v>
      </c>
      <c r="E13" s="49">
        <v>111</v>
      </c>
      <c r="F13" s="49">
        <v>0</v>
      </c>
      <c r="G13" s="49" t="s">
        <v>53</v>
      </c>
      <c r="H13" s="40" t="s">
        <v>54</v>
      </c>
      <c r="I13" s="41"/>
      <c r="J13" s="56">
        <f>IF(G13="No Change","N/A",IF(G13="New Tag Required",Lookup!F:F,IF(G13="Remove Old Tag",Lookup!F:F,IF(G13="N/A","N/A",""))))</f>
        <v>0</v>
      </c>
      <c r="K13" s="57"/>
      <c r="L13" s="56"/>
      <c r="M13" s="56">
        <f>IF(H13="No Change","N/A",IF(H13="New Tag Required",Lookup!F:F,IF(H13="Remove Old Sign",Lookup!F:F,IF(H13="N/A","N/A",""))))</f>
        <v>0</v>
      </c>
      <c r="N13" s="57"/>
      <c r="O13" s="56"/>
    </row>
    <row r="14" spans="1:16" s="40" customFormat="1" x14ac:dyDescent="0.25">
      <c r="A14" s="76" t="s">
        <v>107</v>
      </c>
      <c r="B14" s="76" t="s">
        <v>100</v>
      </c>
      <c r="C14" s="41" t="s">
        <v>51</v>
      </c>
      <c r="D14" s="40" t="s">
        <v>5</v>
      </c>
      <c r="E14" s="49">
        <v>225</v>
      </c>
      <c r="F14" s="49">
        <v>0</v>
      </c>
      <c r="G14" s="49" t="s">
        <v>53</v>
      </c>
      <c r="H14" s="40" t="s">
        <v>54</v>
      </c>
      <c r="I14" s="41"/>
      <c r="J14" s="56">
        <f>IF(G14="No Change","N/A",IF(G14="New Tag Required",Lookup!F:F,IF(G14="Remove Old Tag",Lookup!F:F,IF(G14="N/A","N/A",""))))</f>
        <v>0</v>
      </c>
      <c r="K14" s="57"/>
      <c r="L14" s="56"/>
      <c r="M14" s="56">
        <f>IF(H14="No Change","N/A",IF(H14="New Tag Required",Lookup!F:F,IF(H14="Remove Old Sign",Lookup!F:F,IF(H14="N/A","N/A",""))))</f>
        <v>0</v>
      </c>
      <c r="N14" s="57"/>
      <c r="O14" s="56"/>
    </row>
    <row r="15" spans="1:16" s="40" customFormat="1" x14ac:dyDescent="0.25">
      <c r="A15" s="40" t="s">
        <v>108</v>
      </c>
      <c r="B15" s="76" t="s">
        <v>100</v>
      </c>
      <c r="C15" s="41" t="s">
        <v>51</v>
      </c>
      <c r="D15" s="40" t="s">
        <v>5</v>
      </c>
      <c r="E15" s="49">
        <v>77</v>
      </c>
      <c r="F15" s="49">
        <v>0</v>
      </c>
      <c r="G15" s="49" t="s">
        <v>53</v>
      </c>
      <c r="H15" s="40" t="s">
        <v>54</v>
      </c>
      <c r="I15" s="41"/>
      <c r="J15" s="56">
        <f>IF(G15="No Change","N/A",IF(G15="New Tag Required",Lookup!F:F,IF(G15="Remove Old Tag",Lookup!F:F,IF(G15="N/A","N/A",""))))</f>
        <v>0</v>
      </c>
      <c r="K15" s="57"/>
      <c r="L15" s="56"/>
      <c r="M15" s="56">
        <f>IF(H15="No Change","N/A",IF(H15="New Tag Required",Lookup!F:F,IF(H15="Remove Old Sign",Lookup!F:F,IF(H15="N/A","N/A",""))))</f>
        <v>0</v>
      </c>
      <c r="N15" s="57"/>
      <c r="O15" s="56"/>
    </row>
    <row r="16" spans="1:16" s="40" customFormat="1" x14ac:dyDescent="0.25">
      <c r="A16" s="40" t="s">
        <v>109</v>
      </c>
      <c r="B16" s="47" t="s">
        <v>100</v>
      </c>
      <c r="C16" s="41" t="s">
        <v>51</v>
      </c>
      <c r="D16" s="40" t="s">
        <v>5</v>
      </c>
      <c r="E16" s="49">
        <v>77</v>
      </c>
      <c r="F16" s="49">
        <v>0</v>
      </c>
      <c r="G16" s="49" t="s">
        <v>53</v>
      </c>
      <c r="H16" s="40" t="s">
        <v>54</v>
      </c>
      <c r="I16" s="41"/>
      <c r="J16" s="56">
        <f>IF(G16="No Change","N/A",IF(G16="New Tag Required",Lookup!F:F,IF(G16="Remove Old Tag",Lookup!F:F,IF(G16="N/A","N/A",""))))</f>
        <v>0</v>
      </c>
      <c r="K16" s="57"/>
      <c r="L16" s="56"/>
      <c r="M16" s="56">
        <f>IF(H16="No Change","N/A",IF(H16="New Tag Required",Lookup!F:F,IF(H16="Remove Old Sign",Lookup!F:F,IF(H16="N/A","N/A",""))))</f>
        <v>0</v>
      </c>
      <c r="N16" s="57"/>
      <c r="O16" s="56"/>
    </row>
    <row r="17" spans="1:15" s="40" customFormat="1" x14ac:dyDescent="0.25">
      <c r="A17" s="47" t="s">
        <v>76</v>
      </c>
      <c r="B17" s="47" t="s">
        <v>100</v>
      </c>
      <c r="C17" s="41" t="s">
        <v>49</v>
      </c>
      <c r="D17" s="40" t="s">
        <v>5</v>
      </c>
      <c r="E17" s="49">
        <v>560</v>
      </c>
      <c r="F17" s="49">
        <v>757</v>
      </c>
      <c r="G17" s="49" t="s">
        <v>3</v>
      </c>
      <c r="H17" s="40" t="s">
        <v>56</v>
      </c>
      <c r="I17" s="41"/>
      <c r="J17" s="56">
        <f>IF(G17="No Change","N/A",IF(G17="New Tag Required",Lookup!F:F,IF(G17="Remove Old Tag",Lookup!F:F,IF(G17="N/A","N/A",""))))</f>
        <v>0</v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47" t="s">
        <v>77</v>
      </c>
      <c r="B18" s="47" t="s">
        <v>100</v>
      </c>
      <c r="C18" s="41" t="s">
        <v>49</v>
      </c>
      <c r="D18" s="40" t="s">
        <v>5</v>
      </c>
      <c r="E18" s="49">
        <v>141</v>
      </c>
      <c r="F18" s="49">
        <v>225</v>
      </c>
      <c r="G18" s="49" t="s">
        <v>3</v>
      </c>
      <c r="H18" s="40" t="s">
        <v>56</v>
      </c>
      <c r="I18" s="41"/>
      <c r="J18" s="56">
        <f>IF(G18="No Change","N/A",IF(G18="New Tag Required",Lookup!F:F,IF(G18="Remove Old Tag",Lookup!F:F,IF(G18="N/A","N/A",""))))</f>
        <v>0</v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47" t="s">
        <v>78</v>
      </c>
      <c r="B19" s="47" t="s">
        <v>100</v>
      </c>
      <c r="C19" s="41" t="s">
        <v>22</v>
      </c>
      <c r="D19" s="40" t="s">
        <v>5</v>
      </c>
      <c r="E19" s="49">
        <v>131</v>
      </c>
      <c r="F19" s="49">
        <v>101</v>
      </c>
      <c r="G19" s="49" t="s">
        <v>3</v>
      </c>
      <c r="H19" s="40" t="s">
        <v>56</v>
      </c>
      <c r="I19" s="41"/>
      <c r="J19" s="56">
        <f>IF(G19="No Change","N/A",IF(G19="New Tag Required",Lookup!F:F,IF(G19="Remove Old Tag",Lookup!F:F,IF(G19="N/A","N/A",""))))</f>
        <v>0</v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 t="s">
        <v>79</v>
      </c>
      <c r="B20" s="47" t="s">
        <v>100</v>
      </c>
      <c r="C20" s="41" t="s">
        <v>22</v>
      </c>
      <c r="D20" s="40" t="s">
        <v>5</v>
      </c>
      <c r="E20" s="49">
        <v>102</v>
      </c>
      <c r="F20" s="49">
        <v>101</v>
      </c>
      <c r="G20" s="49" t="s">
        <v>3</v>
      </c>
      <c r="H20" s="40" t="s">
        <v>56</v>
      </c>
      <c r="I20" s="41"/>
      <c r="J20" s="56">
        <f>IF(G20="No Change","N/A",IF(G20="New Tag Required",Lookup!F:F,IF(G20="Remove Old Tag",Lookup!F:F,IF(G20="N/A","N/A",""))))</f>
        <v>0</v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 t="s">
        <v>80</v>
      </c>
      <c r="B21" s="47" t="s">
        <v>100</v>
      </c>
      <c r="C21" s="41" t="s">
        <v>22</v>
      </c>
      <c r="D21" s="40" t="s">
        <v>5</v>
      </c>
      <c r="E21" s="49">
        <v>724</v>
      </c>
      <c r="F21" s="49">
        <v>704</v>
      </c>
      <c r="G21" s="49" t="s">
        <v>3</v>
      </c>
      <c r="H21" s="40" t="s">
        <v>56</v>
      </c>
      <c r="I21" s="41"/>
      <c r="J21" s="56">
        <f>IF(G21="No Change","N/A",IF(G21="New Tag Required",Lookup!F:F,IF(G21="Remove Old Tag",Lookup!F:F,IF(G21="N/A","N/A",""))))</f>
        <v>0</v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 t="s">
        <v>81</v>
      </c>
      <c r="B22" s="47" t="s">
        <v>100</v>
      </c>
      <c r="C22" s="41" t="s">
        <v>49</v>
      </c>
      <c r="D22" s="40" t="s">
        <v>5</v>
      </c>
      <c r="E22" s="49">
        <v>43</v>
      </c>
      <c r="F22" s="50">
        <v>390</v>
      </c>
      <c r="G22" s="49" t="s">
        <v>3</v>
      </c>
      <c r="H22" s="40" t="s">
        <v>56</v>
      </c>
      <c r="I22" s="41"/>
      <c r="J22" s="56">
        <f>IF(G22="No Change","N/A",IF(G22="New Tag Required",Lookup!F:F,IF(G22="Remove Old Tag",Lookup!F:F,IF(G22="N/A","N/A",""))))</f>
        <v>0</v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74" t="s">
        <v>82</v>
      </c>
      <c r="B23" s="47" t="s">
        <v>100</v>
      </c>
      <c r="C23" s="41" t="s">
        <v>24</v>
      </c>
      <c r="D23" s="40" t="s">
        <v>5</v>
      </c>
      <c r="E23" s="49">
        <v>0</v>
      </c>
      <c r="F23" s="49">
        <v>106</v>
      </c>
      <c r="G23" s="49" t="s">
        <v>3</v>
      </c>
      <c r="H23" s="40" t="s">
        <v>18</v>
      </c>
      <c r="I23" s="41"/>
      <c r="J23" s="56">
        <f>IF(G23="No Change","N/A",IF(G23="New Tag Required",Lookup!F:F,IF(G23="Remove Old Tag",Lookup!F:F,IF(G23="N/A","N/A",""))))</f>
        <v>0</v>
      </c>
      <c r="K23" s="61"/>
      <c r="L23" s="41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74" t="s">
        <v>83</v>
      </c>
      <c r="B24" s="47" t="s">
        <v>100</v>
      </c>
      <c r="C24" s="41" t="s">
        <v>24</v>
      </c>
      <c r="D24" s="40" t="s">
        <v>5</v>
      </c>
      <c r="E24" s="49">
        <v>0</v>
      </c>
      <c r="F24" s="49">
        <v>106</v>
      </c>
      <c r="G24" s="49" t="s">
        <v>3</v>
      </c>
      <c r="H24" s="40" t="s">
        <v>18</v>
      </c>
      <c r="I24" s="41"/>
      <c r="J24" s="56">
        <f>IF(G24="No Change","N/A",IF(G24="New Tag Required",Lookup!F:F,IF(G24="Remove Old Tag",Lookup!F:F,IF(G24="N/A","N/A",""))))</f>
        <v>0</v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 t="s">
        <v>84</v>
      </c>
      <c r="B25" s="47" t="s">
        <v>100</v>
      </c>
      <c r="C25" s="41" t="s">
        <v>49</v>
      </c>
      <c r="D25" s="40" t="s">
        <v>5</v>
      </c>
      <c r="E25" s="49">
        <v>92</v>
      </c>
      <c r="F25" s="49">
        <v>393</v>
      </c>
      <c r="G25" s="49" t="s">
        <v>3</v>
      </c>
      <c r="H25" s="40" t="s">
        <v>56</v>
      </c>
      <c r="I25" s="41"/>
      <c r="J25" s="56">
        <f>IF(G25="No Change","N/A",IF(G25="New Tag Required",Lookup!F:F,IF(G25="Remove Old Tag",Lookup!F:F,IF(G25="N/A","N/A",""))))</f>
        <v>0</v>
      </c>
      <c r="K25" s="62"/>
      <c r="M25" s="56" t="str">
        <f>IF(H25="No Change","N/A",IF(H25="New Tag Required",Lookup!F:F,IF(H25="Remove Old Sign",Lookup!F:F,IF(H25="N/A","N/A",""))))</f>
        <v/>
      </c>
      <c r="N25" s="61"/>
      <c r="O25" s="41"/>
    </row>
    <row r="26" spans="1:15" s="40" customFormat="1" x14ac:dyDescent="0.25">
      <c r="A26" s="60" t="s">
        <v>85</v>
      </c>
      <c r="B26" s="47" t="s">
        <v>100</v>
      </c>
      <c r="C26" s="41" t="s">
        <v>24</v>
      </c>
      <c r="D26" s="40" t="s">
        <v>5</v>
      </c>
      <c r="E26" s="49">
        <v>0</v>
      </c>
      <c r="F26" s="49">
        <v>106</v>
      </c>
      <c r="G26" s="49" t="s">
        <v>3</v>
      </c>
      <c r="H26" s="40" t="s">
        <v>18</v>
      </c>
      <c r="I26" s="41"/>
      <c r="J26" s="56">
        <f>IF(G26="No Change","N/A",IF(G26="New Tag Required",Lookup!F:F,IF(G26="Remove Old Tag",Lookup!F:F,IF(G26="N/A","N/A",""))))</f>
        <v>0</v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 t="s">
        <v>86</v>
      </c>
      <c r="B27" s="47" t="s">
        <v>100</v>
      </c>
      <c r="C27" s="41" t="s">
        <v>24</v>
      </c>
      <c r="D27" s="40" t="s">
        <v>5</v>
      </c>
      <c r="E27" s="49">
        <v>0</v>
      </c>
      <c r="F27" s="49">
        <v>106</v>
      </c>
      <c r="G27" s="49" t="s">
        <v>3</v>
      </c>
      <c r="H27" s="40" t="s">
        <v>18</v>
      </c>
      <c r="I27" s="41"/>
      <c r="J27" s="56">
        <f>IF(G27="No Change","N/A",IF(G27="New Tag Required",Lookup!F:F,IF(G27="Remove Old Tag",Lookup!F:F,IF(G27="N/A","N/A",""))))</f>
        <v>0</v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 t="s">
        <v>87</v>
      </c>
      <c r="B28" s="47" t="s">
        <v>100</v>
      </c>
      <c r="C28" s="41" t="s">
        <v>49</v>
      </c>
      <c r="D28" s="40" t="s">
        <v>5</v>
      </c>
      <c r="E28" s="49">
        <v>81</v>
      </c>
      <c r="F28" s="49">
        <v>94</v>
      </c>
      <c r="G28" s="49" t="s">
        <v>3</v>
      </c>
      <c r="H28" s="40" t="s">
        <v>56</v>
      </c>
      <c r="I28" s="41"/>
      <c r="J28" s="56">
        <f>IF(G28="No Change","N/A",IF(G28="New Tag Required",Lookup!F:F,IF(G28="Remove Old Tag",Lookup!F:F,IF(G28="N/A","N/A",""))))</f>
        <v>0</v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 t="s">
        <v>88</v>
      </c>
      <c r="B29" s="47" t="s">
        <v>100</v>
      </c>
      <c r="C29" s="41" t="s">
        <v>49</v>
      </c>
      <c r="D29" s="40" t="s">
        <v>5</v>
      </c>
      <c r="E29" s="49">
        <v>86</v>
      </c>
      <c r="F29" s="49">
        <v>99</v>
      </c>
      <c r="G29" s="49" t="s">
        <v>3</v>
      </c>
      <c r="H29" s="40" t="s">
        <v>56</v>
      </c>
      <c r="I29" s="41"/>
      <c r="J29" s="56">
        <f>IF(G29="No Change","N/A",IF(G29="New Tag Required",Lookup!F:F,IF(G29="Remove Old Tag",Lookup!F:F,IF(G29="N/A","N/A",""))))</f>
        <v>0</v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s="40" customFormat="1" x14ac:dyDescent="0.25">
      <c r="A30" s="58" t="s">
        <v>89</v>
      </c>
      <c r="B30" s="47" t="s">
        <v>100</v>
      </c>
      <c r="C30" s="41" t="s">
        <v>22</v>
      </c>
      <c r="D30" s="40" t="s">
        <v>5</v>
      </c>
      <c r="E30" s="49">
        <v>188</v>
      </c>
      <c r="F30" s="49">
        <v>42</v>
      </c>
      <c r="G30" s="49" t="s">
        <v>3</v>
      </c>
      <c r="H30" s="40" t="s">
        <v>56</v>
      </c>
      <c r="I30" s="41"/>
      <c r="J30" s="56">
        <f>IF(G30="No Change","N/A",IF(G30="New Tag Required",Lookup!F:F,IF(G30="Remove Old Tag",Lookup!F:F,IF(G30="N/A","N/A",""))))</f>
        <v>0</v>
      </c>
      <c r="K30" s="62"/>
      <c r="M30" s="56" t="str">
        <f>IF(H30="No Change","N/A",IF(H30="New Tag Required",Lookup!F:F,IF(H30="Remove Old Sign",Lookup!F:F,IF(H30="N/A","N/A",""))))</f>
        <v/>
      </c>
      <c r="N30" s="62"/>
    </row>
    <row r="31" spans="1:15" x14ac:dyDescent="0.25">
      <c r="A31" s="58" t="s">
        <v>90</v>
      </c>
      <c r="B31" s="47" t="s">
        <v>100</v>
      </c>
      <c r="C31" s="11" t="s">
        <v>22</v>
      </c>
      <c r="D31" s="16" t="s">
        <v>5</v>
      </c>
      <c r="E31" s="49">
        <v>112</v>
      </c>
      <c r="F31" s="30">
        <v>89</v>
      </c>
      <c r="G31" s="49" t="s">
        <v>3</v>
      </c>
      <c r="H31" s="16" t="s">
        <v>56</v>
      </c>
      <c r="J31" s="10">
        <f>IF(G31="No Change","N/A",IF(G31="New Tag Required",Lookup!F:F,IF(G31="Remove Old Tag",Lookup!F:F,IF(G31="N/A","N/A",""))))</f>
        <v>0</v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 t="s">
        <v>91</v>
      </c>
      <c r="B32" s="47" t="s">
        <v>100</v>
      </c>
      <c r="C32" s="11" t="s">
        <v>22</v>
      </c>
      <c r="D32" s="16" t="s">
        <v>5</v>
      </c>
      <c r="E32" s="30">
        <v>95</v>
      </c>
      <c r="F32" s="30">
        <v>79</v>
      </c>
      <c r="G32" s="49" t="s">
        <v>3</v>
      </c>
      <c r="H32" s="16" t="s">
        <v>56</v>
      </c>
      <c r="J32" s="10">
        <f>IF(G32="No Change","N/A",IF(G32="New Tag Required",Lookup!F:F,IF(G32="Remove Old Tag",Lookup!F:F,IF(G32="N/A","N/A",""))))</f>
        <v>0</v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 t="s">
        <v>92</v>
      </c>
      <c r="B33" s="47" t="s">
        <v>100</v>
      </c>
      <c r="C33" s="11" t="s">
        <v>22</v>
      </c>
      <c r="D33" s="16" t="s">
        <v>5</v>
      </c>
      <c r="E33" s="30">
        <v>248</v>
      </c>
      <c r="F33" s="30">
        <v>72</v>
      </c>
      <c r="G33" s="49" t="s">
        <v>3</v>
      </c>
      <c r="H33" s="16" t="s">
        <v>56</v>
      </c>
      <c r="J33" s="10">
        <f>IF(G33="No Change","N/A",IF(G33="New Tag Required",Lookup!F:F,IF(G33="Remove Old Tag",Lookup!F:F,IF(G33="N/A","N/A",""))))</f>
        <v>0</v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7" x14ac:dyDescent="0.25">
      <c r="A34" s="60" t="s">
        <v>93</v>
      </c>
      <c r="B34" s="47" t="s">
        <v>100</v>
      </c>
      <c r="C34" s="41" t="s">
        <v>22</v>
      </c>
      <c r="D34" s="40" t="s">
        <v>5</v>
      </c>
      <c r="E34" s="30">
        <v>109</v>
      </c>
      <c r="F34" s="49">
        <v>81</v>
      </c>
      <c r="G34" s="49" t="s">
        <v>3</v>
      </c>
      <c r="H34" s="40" t="s">
        <v>56</v>
      </c>
      <c r="I34" s="41"/>
      <c r="J34" s="56">
        <f>IF(G34="No Change","N/A",IF(G34="New Tag Required",Lookup!F:F,IF(G34="Remove Old Tag",Lookup!F:F,IF(G34="N/A","N/A",""))))</f>
        <v>0</v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 t="s">
        <v>94</v>
      </c>
      <c r="B35" s="47" t="s">
        <v>100</v>
      </c>
      <c r="C35" s="41" t="s">
        <v>22</v>
      </c>
      <c r="D35" s="40" t="s">
        <v>5</v>
      </c>
      <c r="E35" s="49">
        <v>142</v>
      </c>
      <c r="F35" s="49">
        <v>81</v>
      </c>
      <c r="G35" s="49" t="s">
        <v>3</v>
      </c>
      <c r="H35" s="40" t="s">
        <v>56</v>
      </c>
      <c r="I35" s="41"/>
      <c r="J35" s="56">
        <f>IF(G35="No Change","N/A",IF(G35="New Tag Required",Lookup!F:F,IF(G35="Remove Old Tag",Lookup!F:F,IF(G35="N/A","N/A",""))))</f>
        <v>0</v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 t="s">
        <v>95</v>
      </c>
      <c r="B36" s="47" t="s">
        <v>100</v>
      </c>
      <c r="C36" s="41" t="s">
        <v>24</v>
      </c>
      <c r="D36" s="40" t="s">
        <v>5</v>
      </c>
      <c r="E36" s="49">
        <v>0</v>
      </c>
      <c r="F36" s="49">
        <v>76</v>
      </c>
      <c r="G36" s="49" t="s">
        <v>3</v>
      </c>
      <c r="H36" s="40" t="s">
        <v>18</v>
      </c>
      <c r="I36" s="41"/>
      <c r="J36" s="56">
        <f>IF(G36="No Change","N/A",IF(G36="New Tag Required",Lookup!F:F,IF(G36="Remove Old Tag",Lookup!F:F,IF(G36="N/A","N/A",""))))</f>
        <v>0</v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 t="s">
        <v>96</v>
      </c>
      <c r="B37" s="47" t="s">
        <v>100</v>
      </c>
      <c r="C37" s="41" t="s">
        <v>24</v>
      </c>
      <c r="D37" s="40" t="s">
        <v>5</v>
      </c>
      <c r="E37" s="49">
        <v>0</v>
      </c>
      <c r="F37" s="49">
        <v>176</v>
      </c>
      <c r="G37" s="49" t="s">
        <v>3</v>
      </c>
      <c r="H37" s="40" t="s">
        <v>18</v>
      </c>
      <c r="I37" s="41"/>
      <c r="J37" s="56">
        <f>IF(G37="No Change","N/A",IF(G37="New Tag Required",Lookup!F:F,IF(G37="Remove Old Tag",Lookup!F:F,IF(G37="N/A","N/A",""))))</f>
        <v>0</v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 t="s">
        <v>97</v>
      </c>
      <c r="B38" s="47" t="s">
        <v>100</v>
      </c>
      <c r="C38" s="41" t="s">
        <v>24</v>
      </c>
      <c r="D38" s="40" t="s">
        <v>5</v>
      </c>
      <c r="E38" s="49">
        <v>0</v>
      </c>
      <c r="F38" s="50">
        <v>131</v>
      </c>
      <c r="G38" s="49" t="s">
        <v>3</v>
      </c>
      <c r="H38" s="40" t="s">
        <v>18</v>
      </c>
      <c r="I38" s="41"/>
      <c r="J38" s="56">
        <f>IF(G38="No Change","N/A",IF(G38="New Tag Required",Lookup!F:F,IF(G38="Remove Old Tag",Lookup!F:F,IF(G38="N/A","N/A",""))))</f>
        <v>0</v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 t="s">
        <v>98</v>
      </c>
      <c r="B39" s="47" t="s">
        <v>100</v>
      </c>
      <c r="C39" s="41" t="s">
        <v>24</v>
      </c>
      <c r="D39" s="40" t="s">
        <v>5</v>
      </c>
      <c r="E39" s="49">
        <v>0</v>
      </c>
      <c r="F39" s="49">
        <v>64</v>
      </c>
      <c r="G39" s="49" t="s">
        <v>3</v>
      </c>
      <c r="H39" s="40" t="s">
        <v>18</v>
      </c>
      <c r="I39" s="41"/>
      <c r="J39" s="56">
        <f>IF(G39="No Change","N/A",IF(G39="New Tag Required",Lookup!F:F,IF(G39="Remove Old Tag",Lookup!F:F,IF(G39="N/A","N/A",""))))</f>
        <v>0</v>
      </c>
      <c r="K39" s="61"/>
      <c r="L39" s="41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 t="s">
        <v>99</v>
      </c>
      <c r="B40" s="47" t="s">
        <v>100</v>
      </c>
      <c r="C40" s="41" t="s">
        <v>24</v>
      </c>
      <c r="D40" s="40" t="s">
        <v>5</v>
      </c>
      <c r="E40" s="49">
        <v>0</v>
      </c>
      <c r="F40" s="49">
        <v>87</v>
      </c>
      <c r="G40" s="49" t="s">
        <v>3</v>
      </c>
      <c r="H40" s="40" t="s">
        <v>18</v>
      </c>
      <c r="I40" s="41"/>
      <c r="J40" s="56">
        <f>IF(G40="No Change","N/A",IF(G40="New Tag Required",Lookup!F:F,IF(G40="Remove Old Tag",Lookup!F:F,IF(G40="N/A","N/A",""))))</f>
        <v>0</v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7" t="s">
        <v>112</v>
      </c>
      <c r="B41" s="26" t="s">
        <v>100</v>
      </c>
      <c r="C41" s="41" t="s">
        <v>73</v>
      </c>
      <c r="D41" s="40" t="s">
        <v>5</v>
      </c>
      <c r="E41" s="49">
        <v>1003</v>
      </c>
      <c r="F41" s="49">
        <v>1002</v>
      </c>
      <c r="G41" s="49" t="s">
        <v>13</v>
      </c>
      <c r="H41" s="40" t="s">
        <v>13</v>
      </c>
      <c r="I41" s="41"/>
      <c r="J41" s="56" t="str">
        <f>IF(G41="No Change","N/A",IF(G41="New Tag Required",Lookup!F:F,IF(G41="Remove Old Tag",Lookup!F:F,IF(G41="N/A","N/A",""))))</f>
        <v>N/A</v>
      </c>
      <c r="K41" s="62"/>
      <c r="L41" s="40"/>
      <c r="M41" s="56" t="str">
        <f>IF(H41="No Change","N/A",IF(H41="New Tag Required",Lookup!F:F,IF(H41="Remove Old Sign",Lookup!F:F,IF(H41="N/A","N/A",""))))</f>
        <v>N/A</v>
      </c>
      <c r="N41" s="61"/>
      <c r="O41" s="41"/>
      <c r="P41" s="40"/>
      <c r="Q41" s="40"/>
    </row>
    <row r="42" spans="1:17" x14ac:dyDescent="0.25">
      <c r="A42" s="1" t="s">
        <v>113</v>
      </c>
      <c r="B42" s="26" t="s">
        <v>100</v>
      </c>
      <c r="C42" s="41" t="s">
        <v>73</v>
      </c>
      <c r="D42" s="40" t="s">
        <v>5</v>
      </c>
      <c r="E42" s="1">
        <v>232</v>
      </c>
      <c r="F42" s="49">
        <v>228</v>
      </c>
      <c r="G42" s="49" t="s">
        <v>13</v>
      </c>
      <c r="H42" s="40" t="s">
        <v>13</v>
      </c>
      <c r="I42" s="41"/>
      <c r="J42" s="56" t="str">
        <f>IF(G42="No Change","N/A",IF(G42="New Tag Required",Lookup!F:F,IF(G42="Remove Old Tag",Lookup!F:F,IF(G42="N/A","N/A",""))))</f>
        <v>N/A</v>
      </c>
      <c r="K42" s="62"/>
      <c r="L42" s="40"/>
      <c r="M42" s="56" t="str">
        <f>IF(H42="No Change","N/A",IF(H42="New Tag Required",Lookup!F:F,IF(H42="Remove Old Sign",Lookup!F:F,IF(H42="N/A","N/A",""))))</f>
        <v>N/A</v>
      </c>
      <c r="N42" s="62"/>
      <c r="O42" s="40"/>
      <c r="P42" s="40"/>
      <c r="Q42" s="40"/>
    </row>
    <row r="43" spans="1:17" x14ac:dyDescent="0.25">
      <c r="A43" s="1" t="s">
        <v>114</v>
      </c>
      <c r="B43" s="26" t="s">
        <v>100</v>
      </c>
      <c r="C43" s="41" t="s">
        <v>73</v>
      </c>
      <c r="D43" s="40" t="s">
        <v>5</v>
      </c>
      <c r="E43" s="1">
        <v>303</v>
      </c>
      <c r="F43" s="49">
        <v>302</v>
      </c>
      <c r="G43" s="49" t="s">
        <v>13</v>
      </c>
      <c r="H43" s="40" t="s">
        <v>13</v>
      </c>
      <c r="I43" s="41"/>
      <c r="J43" s="56" t="str">
        <f>IF(G43="No Change","N/A",IF(G43="New Tag Required",Lookup!F:F,IF(G43="Remove Old Tag",Lookup!F:F,IF(G43="N/A","N/A",""))))</f>
        <v>N/A</v>
      </c>
      <c r="K43" s="62"/>
      <c r="L43" s="40"/>
      <c r="M43" s="56" t="str">
        <f>IF(H43="No Change","N/A",IF(H43="New Tag Required",Lookup!F:F,IF(H43="Remove Old Sign",Lookup!F:F,IF(H43="N/A","N/A",""))))</f>
        <v>N/A</v>
      </c>
      <c r="N43" s="62"/>
      <c r="O43" s="40"/>
      <c r="P43" s="40"/>
      <c r="Q43" s="40"/>
    </row>
    <row r="44" spans="1:17" x14ac:dyDescent="0.25"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x14ac:dyDescent="0.25"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15.75" thickBot="1" x14ac:dyDescent="0.3">
      <c r="C46" s="41"/>
      <c r="D46" s="40"/>
      <c r="E46" s="49"/>
      <c r="F46" s="49"/>
      <c r="G46" s="49"/>
      <c r="H46" s="40"/>
      <c r="I46" s="41"/>
      <c r="J46" s="56" t="str">
        <f>IF(G46="No Change","N/A",IF(G46="New Tag Required",Lookup!F:F,IF(G46="Remove Old Tag",Lookup!F:F,IF(G46="N/A","N/A",""))))</f>
        <v/>
      </c>
      <c r="K46" s="62"/>
      <c r="L46" s="40"/>
      <c r="M46" s="56" t="str">
        <f>IF(H46="No Change","N/A",IF(H46="New Tag Required",Lookup!F:F,IF(H46="Remove Old Sign",Lookup!F:F,IF(H46="N/A","N/A",""))))</f>
        <v/>
      </c>
      <c r="N46" s="62"/>
      <c r="O46" s="40"/>
      <c r="P46" s="40"/>
      <c r="Q46" s="40"/>
    </row>
    <row r="47" spans="1:17" ht="45" x14ac:dyDescent="0.25">
      <c r="C47" s="11"/>
      <c r="E47" s="30"/>
      <c r="F47" s="33"/>
      <c r="G47" s="71" t="s">
        <v>45</v>
      </c>
      <c r="H47" s="72" t="s">
        <v>46</v>
      </c>
      <c r="J47" s="73" t="s">
        <v>40</v>
      </c>
      <c r="K47" s="10"/>
      <c r="L47" s="10"/>
      <c r="M47" s="73" t="s">
        <v>41</v>
      </c>
    </row>
    <row r="48" spans="1:17" ht="15.75" thickBot="1" x14ac:dyDescent="0.3">
      <c r="C48" s="11"/>
      <c r="E48" s="30"/>
      <c r="F48" s="33"/>
      <c r="G48" s="14">
        <f>COUNTIF(G6:G47,"New Tag Required")</f>
        <v>24</v>
      </c>
      <c r="H48" s="13">
        <f>COUNTIF(H6:H47,"New Sign Required")</f>
        <v>9</v>
      </c>
      <c r="J48" s="12">
        <f>COUNTIF(J6:J47,"Installed")</f>
        <v>0</v>
      </c>
      <c r="K48" s="10"/>
      <c r="L48" s="10"/>
      <c r="M48" s="12">
        <f>COUNTIF(M6:M47,"Installed")</f>
        <v>0</v>
      </c>
    </row>
    <row r="49" spans="1:7" x14ac:dyDescent="0.25">
      <c r="C49" s="11"/>
      <c r="E49" s="30"/>
      <c r="F49" s="30"/>
    </row>
    <row r="50" spans="1:7" x14ac:dyDescent="0.25">
      <c r="C50" s="11"/>
      <c r="E50" s="30"/>
      <c r="F50" s="30"/>
      <c r="G50" s="30"/>
    </row>
    <row r="51" spans="1:7" x14ac:dyDescent="0.25">
      <c r="C51" s="11"/>
      <c r="E51" s="30"/>
      <c r="F51" s="30"/>
      <c r="G51" s="30"/>
    </row>
    <row r="52" spans="1:7" x14ac:dyDescent="0.25">
      <c r="C52" s="11"/>
      <c r="E52" s="30"/>
      <c r="F52" s="30"/>
      <c r="G52" s="30"/>
    </row>
    <row r="53" spans="1:7" x14ac:dyDescent="0.25">
      <c r="C53" s="11"/>
      <c r="E53" s="30"/>
      <c r="F53" s="31"/>
      <c r="G53" s="30"/>
    </row>
    <row r="54" spans="1:7" x14ac:dyDescent="0.25">
      <c r="C54" s="11"/>
      <c r="E54" s="30"/>
      <c r="F54" s="30"/>
      <c r="G54" s="30"/>
    </row>
    <row r="55" spans="1:7" x14ac:dyDescent="0.25">
      <c r="C55" s="11"/>
      <c r="E55" s="30"/>
      <c r="F55" s="30"/>
      <c r="G55" s="30"/>
    </row>
    <row r="56" spans="1:7" x14ac:dyDescent="0.25">
      <c r="A56" s="55"/>
      <c r="C56" s="11"/>
      <c r="E56" s="30"/>
      <c r="F56" s="30"/>
      <c r="G56" s="30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A61" s="55"/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202" spans="3:3" x14ac:dyDescent="0.25">
      <c r="C202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50:G55">
    <cfRule type="containsText" dxfId="53" priority="122" operator="containsText" text="New Tag Required">
      <formula>NOT(ISERROR(SEARCH("New Tag Required",G50)))</formula>
    </cfRule>
  </conditionalFormatting>
  <conditionalFormatting sqref="D47:D101 D6:D7 D9">
    <cfRule type="containsText" dxfId="52" priority="121" operator="containsText" text="Yes">
      <formula>NOT(ISERROR(SEARCH("Yes",D6)))</formula>
    </cfRule>
  </conditionalFormatting>
  <conditionalFormatting sqref="H202:H423 H50:H58 H61:H101">
    <cfRule type="containsText" dxfId="51" priority="109" operator="containsText" text="New Sign Required">
      <formula>NOT(ISERROR(SEARCH("New Sign Required",H50)))</formula>
    </cfRule>
  </conditionalFormatting>
  <conditionalFormatting sqref="G50:G58 G61:G101">
    <cfRule type="containsText" dxfId="50" priority="108" operator="containsText" text="Action Required">
      <formula>NOT(ISERROR(SEARCH("Action Required",G50)))</formula>
    </cfRule>
  </conditionalFormatting>
  <conditionalFormatting sqref="H50:H58 H61:H101">
    <cfRule type="containsText" dxfId="49" priority="107" operator="containsText" text="Action Required">
      <formula>NOT(ISERROR(SEARCH("Action Required",H50)))</formula>
    </cfRule>
  </conditionalFormatting>
  <conditionalFormatting sqref="G6:G7 G11:G46">
    <cfRule type="containsText" dxfId="48" priority="49" operator="containsText" text="New Tag Required">
      <formula>NOT(ISERROR(SEARCH("New Tag Required",G6)))</formula>
    </cfRule>
  </conditionalFormatting>
  <conditionalFormatting sqref="D11:D46">
    <cfRule type="containsText" dxfId="47" priority="48" operator="containsText" text="Yes">
      <formula>NOT(ISERROR(SEARCH("Yes",D11)))</formula>
    </cfRule>
  </conditionalFormatting>
  <conditionalFormatting sqref="H6:H7 H11:H46">
    <cfRule type="containsText" dxfId="46" priority="47" operator="containsText" text="New Sign Required">
      <formula>NOT(ISERROR(SEARCH("New Sign Required",H6)))</formula>
    </cfRule>
  </conditionalFormatting>
  <conditionalFormatting sqref="G6:G7 G11:G46">
    <cfRule type="containsText" dxfId="45" priority="46" operator="containsText" text="Action Required">
      <formula>NOT(ISERROR(SEARCH("Action Required",G6)))</formula>
    </cfRule>
  </conditionalFormatting>
  <conditionalFormatting sqref="H6:H7 H11:H46">
    <cfRule type="containsText" dxfId="44" priority="45" operator="containsText" text="Action Required">
      <formula>NOT(ISERROR(SEARCH("Action Required",H6)))</formula>
    </cfRule>
  </conditionalFormatting>
  <conditionalFormatting sqref="G6:G7">
    <cfRule type="containsText" dxfId="43" priority="44" operator="containsText" text="New Tag Required">
      <formula>NOT(ISERROR(SEARCH("New Tag Required",G6)))</formula>
    </cfRule>
  </conditionalFormatting>
  <conditionalFormatting sqref="D6:D7">
    <cfRule type="containsText" dxfId="42" priority="43" operator="containsText" text="Yes">
      <formula>NOT(ISERROR(SEARCH("Yes",D6)))</formula>
    </cfRule>
  </conditionalFormatting>
  <conditionalFormatting sqref="G6:G7">
    <cfRule type="containsText" dxfId="41" priority="42" operator="containsText" text="Action Required">
      <formula>NOT(ISERROR(SEARCH("Action Required",G6)))</formula>
    </cfRule>
  </conditionalFormatting>
  <conditionalFormatting sqref="D102:D201">
    <cfRule type="containsText" dxfId="40" priority="41" operator="containsText" text="Yes">
      <formula>NOT(ISERROR(SEARCH("Yes",D102)))</formula>
    </cfRule>
  </conditionalFormatting>
  <conditionalFormatting sqref="H102:H201">
    <cfRule type="containsText" dxfId="39" priority="40" operator="containsText" text="New Sign Required">
      <formula>NOT(ISERROR(SEARCH("New Sign Required",H102)))</formula>
    </cfRule>
  </conditionalFormatting>
  <conditionalFormatting sqref="G102:G201">
    <cfRule type="containsText" dxfId="38" priority="39" operator="containsText" text="Action Required">
      <formula>NOT(ISERROR(SEARCH("Action Required",G102)))</formula>
    </cfRule>
  </conditionalFormatting>
  <conditionalFormatting sqref="H102:H201">
    <cfRule type="containsText" dxfId="37" priority="38" operator="containsText" text="Action Required">
      <formula>NOT(ISERROR(SEARCH("Action Required",H102)))</formula>
    </cfRule>
  </conditionalFormatting>
  <conditionalFormatting sqref="D10">
    <cfRule type="containsText" dxfId="36" priority="35" operator="containsText" text="Yes">
      <formula>NOT(ISERROR(SEARCH("Yes",D10)))</formula>
    </cfRule>
  </conditionalFormatting>
  <conditionalFormatting sqref="D8">
    <cfRule type="containsText" dxfId="35" priority="24" operator="containsText" text="Yes">
      <formula>NOT(ISERROR(SEARCH("Yes",D8)))</formula>
    </cfRule>
  </conditionalFormatting>
  <conditionalFormatting sqref="G8">
    <cfRule type="containsText" dxfId="34" priority="23" operator="containsText" text="New Tag Required">
      <formula>NOT(ISERROR(SEARCH("New Tag Required",G8)))</formula>
    </cfRule>
  </conditionalFormatting>
  <conditionalFormatting sqref="H8">
    <cfRule type="containsText" dxfId="33" priority="22" operator="containsText" text="New Sign Required">
      <formula>NOT(ISERROR(SEARCH("New Sign Required",H8)))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H8">
    <cfRule type="containsText" dxfId="31" priority="20" operator="containsText" text="Action Required">
      <formula>NOT(ISERROR(SEARCH("Action Required",H8)))</formula>
    </cfRule>
  </conditionalFormatting>
  <conditionalFormatting sqref="G9">
    <cfRule type="containsText" dxfId="30" priority="19" operator="containsText" text="New Tag Required">
      <formula>NOT(ISERROR(SEARCH("New Tag Required",G9)))</formula>
    </cfRule>
  </conditionalFormatting>
  <conditionalFormatting sqref="H9">
    <cfRule type="containsText" dxfId="29" priority="18" operator="containsText" text="New Sign Required">
      <formula>NOT(ISERROR(SEARCH("New Sign Required",H9)))</formula>
    </cfRule>
  </conditionalFormatting>
  <conditionalFormatting sqref="G9">
    <cfRule type="containsText" dxfId="28" priority="17" operator="containsText" text="Action Required">
      <formula>NOT(ISERROR(SEARCH("Action Required",G9)))</formula>
    </cfRule>
  </conditionalFormatting>
  <conditionalFormatting sqref="H9">
    <cfRule type="containsText" dxfId="27" priority="16" operator="containsText" text="Action Required">
      <formula>NOT(ISERROR(SEARCH("Action Required",H9)))</formula>
    </cfRule>
  </conditionalFormatting>
  <conditionalFormatting sqref="J2:N2">
    <cfRule type="cellIs" dxfId="26" priority="15" operator="notEqual">
      <formula>0</formula>
    </cfRule>
  </conditionalFormatting>
  <conditionalFormatting sqref="J6:J46">
    <cfRule type="cellIs" dxfId="25" priority="14" operator="equal">
      <formula>0</formula>
    </cfRule>
  </conditionalFormatting>
  <conditionalFormatting sqref="M6:M46">
    <cfRule type="cellIs" dxfId="24" priority="13" operator="equal">
      <formula>0</formula>
    </cfRule>
  </conditionalFormatting>
  <conditionalFormatting sqref="J6:J46 M6:M4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6">
    <cfRule type="expression" dxfId="20" priority="9">
      <formula>$J6="Log Issues"</formula>
    </cfRule>
  </conditionalFormatting>
  <conditionalFormatting sqref="N6:N16">
    <cfRule type="expression" dxfId="19" priority="8">
      <formula>$M6="Log Issues"</formula>
    </cfRule>
  </conditionalFormatting>
  <conditionalFormatting sqref="G10">
    <cfRule type="containsText" dxfId="18" priority="7" operator="containsText" text="New Tag Required">
      <formula>NOT(ISERROR(SEARCH("New Tag Required",G10)))</formula>
    </cfRule>
  </conditionalFormatting>
  <conditionalFormatting sqref="H10">
    <cfRule type="containsText" dxfId="17" priority="6" operator="containsText" text="New Sign Required">
      <formula>NOT(ISERROR(SEARCH("New Sign Required",H10)))</formula>
    </cfRule>
  </conditionalFormatting>
  <conditionalFormatting sqref="G10">
    <cfRule type="containsText" dxfId="16" priority="5" operator="containsText" text="Action Required">
      <formula>NOT(ISERROR(SEARCH("Action Required",G10)))</formula>
    </cfRule>
  </conditionalFormatting>
  <conditionalFormatting sqref="H10">
    <cfRule type="containsText" dxfId="15" priority="4" operator="containsText" text="Action Required">
      <formula>NOT(ISERROR(SEARCH("Action Required",H10)))</formula>
    </cfRule>
  </conditionalFormatting>
  <conditionalFormatting sqref="H50:H58 H61:H1048576 H1:H48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50:G58 G61:G1048576 G1:G48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H61:H201 H50:H58</xm:sqref>
        </x14:dataValidation>
        <x14:dataValidation type="list" allowBlank="1" showInputMessage="1" showErrorMessage="1">
          <x14:formula1>
            <xm:f>Lookup!$A$1:$A$4</xm:f>
          </x14:formula1>
          <xm:sqref>G61:G201 G50:G58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G6:G46</xm:sqref>
        </x14:dataValidation>
        <x14:dataValidation type="list" allowBlank="1" showInputMessage="1" showErrorMessage="1">
          <x14:formula1>
            <xm:f>Lookup!$D$1:$D$10</xm:f>
          </x14:formula1>
          <xm:sqref>H6:H46</xm:sqref>
        </x14:dataValidation>
        <x14:dataValidation type="list" allowBlank="1" showInputMessage="1" showErrorMessage="1">
          <x14:formula1>
            <xm:f>Lookup!$F$1:$F$7</xm:f>
          </x14:formula1>
          <xm:sqref>J6:J46</xm:sqref>
        </x14:dataValidation>
        <x14:dataValidation type="list" allowBlank="1" showInputMessage="1" showErrorMessage="1">
          <x14:formula1>
            <xm:f>Lookup!$F$1:$F$8</xm:f>
          </x14:formula1>
          <xm:sqref>M6:M46</xm:sqref>
        </x14:dataValidation>
        <x14:dataValidation type="list" allowBlank="1" showInputMessage="1">
          <x14:formula1>
            <xm:f>Lookup!$E$1:$E$19</xm:f>
          </x14:formula1>
          <xm:sqref>C6:C201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9" sqref="C19:C21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0232</v>
      </c>
      <c r="C1" s="38"/>
      <c r="D1" s="17" t="s">
        <v>10</v>
      </c>
      <c r="E1" s="39">
        <f>'KD Changes'!G1</f>
        <v>42893</v>
      </c>
    </row>
    <row r="2" spans="1:10" ht="15" customHeight="1" x14ac:dyDescent="0.25">
      <c r="A2" s="42" t="s">
        <v>8</v>
      </c>
      <c r="B2" s="43" t="str">
        <f>VLOOKUP(B1,[1]BuildingList!A:B,2,FALSE)</f>
        <v>College of Nursing</v>
      </c>
      <c r="C2" s="44"/>
      <c r="D2" s="45" t="s">
        <v>12</v>
      </c>
      <c r="E2" s="46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115</v>
      </c>
      <c r="B6" s="41" t="s">
        <v>134</v>
      </c>
      <c r="C6" s="40" t="s">
        <v>64</v>
      </c>
      <c r="G6" s="29"/>
      <c r="H6" s="29"/>
      <c r="I6" s="40"/>
      <c r="J6" s="40"/>
    </row>
    <row r="7" spans="1:10" x14ac:dyDescent="0.25">
      <c r="A7" s="79" t="s">
        <v>116</v>
      </c>
      <c r="B7" s="40" t="s">
        <v>135</v>
      </c>
      <c r="C7" s="40" t="s">
        <v>64</v>
      </c>
      <c r="G7" s="29"/>
      <c r="H7" s="29"/>
      <c r="I7" s="40"/>
      <c r="J7" s="40"/>
    </row>
    <row r="8" spans="1:10" ht="15" customHeight="1" x14ac:dyDescent="0.25">
      <c r="A8" s="79" t="s">
        <v>117</v>
      </c>
      <c r="B8" s="40" t="s">
        <v>136</v>
      </c>
      <c r="C8" s="40" t="s">
        <v>64</v>
      </c>
      <c r="G8" s="29"/>
      <c r="H8" s="29"/>
      <c r="I8" s="40"/>
      <c r="J8" s="40"/>
    </row>
    <row r="9" spans="1:10" x14ac:dyDescent="0.25">
      <c r="A9" s="79" t="s">
        <v>118</v>
      </c>
      <c r="B9" s="40" t="s">
        <v>137</v>
      </c>
      <c r="C9" s="40" t="s">
        <v>64</v>
      </c>
      <c r="G9" s="29"/>
      <c r="H9" s="29"/>
      <c r="I9" s="40"/>
      <c r="J9" s="40"/>
    </row>
    <row r="10" spans="1:10" x14ac:dyDescent="0.25">
      <c r="A10" s="79" t="s">
        <v>119</v>
      </c>
      <c r="B10" s="40" t="s">
        <v>138</v>
      </c>
      <c r="C10" s="40" t="s">
        <v>64</v>
      </c>
      <c r="F10" s="49"/>
      <c r="G10" s="29"/>
      <c r="H10" s="29"/>
    </row>
    <row r="11" spans="1:10" x14ac:dyDescent="0.25">
      <c r="A11" s="79" t="s">
        <v>120</v>
      </c>
      <c r="B11" s="40" t="s">
        <v>139</v>
      </c>
      <c r="C11" s="40" t="s">
        <v>64</v>
      </c>
      <c r="F11" s="49"/>
      <c r="G11" s="29"/>
      <c r="H11" s="29"/>
    </row>
    <row r="12" spans="1:10" x14ac:dyDescent="0.25">
      <c r="A12" s="79" t="s">
        <v>121</v>
      </c>
      <c r="B12" s="40" t="s">
        <v>140</v>
      </c>
      <c r="C12" s="40" t="s">
        <v>64</v>
      </c>
      <c r="F12" s="49"/>
      <c r="G12" s="29"/>
      <c r="H12" s="29"/>
    </row>
    <row r="13" spans="1:10" x14ac:dyDescent="0.25">
      <c r="A13" s="79" t="s">
        <v>122</v>
      </c>
      <c r="B13" s="40" t="s">
        <v>141</v>
      </c>
      <c r="C13" s="40" t="s">
        <v>64</v>
      </c>
      <c r="F13" s="49"/>
      <c r="G13" s="29"/>
      <c r="H13" s="29"/>
    </row>
    <row r="14" spans="1:10" x14ac:dyDescent="0.25">
      <c r="A14" s="79" t="s">
        <v>123</v>
      </c>
      <c r="B14" s="40" t="s">
        <v>142</v>
      </c>
      <c r="C14" s="40" t="s">
        <v>64</v>
      </c>
      <c r="F14" s="49"/>
      <c r="G14" s="29"/>
      <c r="H14" s="29"/>
    </row>
    <row r="15" spans="1:10" x14ac:dyDescent="0.25">
      <c r="A15" s="79" t="s">
        <v>124</v>
      </c>
      <c r="B15" s="40" t="s">
        <v>143</v>
      </c>
      <c r="C15" s="40" t="s">
        <v>64</v>
      </c>
      <c r="F15" s="49"/>
      <c r="G15" s="29"/>
      <c r="H15" s="29"/>
    </row>
    <row r="16" spans="1:10" x14ac:dyDescent="0.25">
      <c r="A16" s="79" t="s">
        <v>125</v>
      </c>
      <c r="B16" s="40" t="s">
        <v>144</v>
      </c>
      <c r="C16" s="40" t="s">
        <v>64</v>
      </c>
      <c r="F16" s="49"/>
      <c r="G16" s="29"/>
      <c r="H16" s="29"/>
    </row>
    <row r="17" spans="1:8" x14ac:dyDescent="0.25">
      <c r="A17" s="79" t="s">
        <v>126</v>
      </c>
      <c r="B17" s="40" t="s">
        <v>145</v>
      </c>
      <c r="C17" s="40" t="s">
        <v>64</v>
      </c>
      <c r="F17" s="49"/>
      <c r="G17" s="29"/>
      <c r="H17" s="29"/>
    </row>
    <row r="18" spans="1:8" x14ac:dyDescent="0.25">
      <c r="A18" s="79" t="s">
        <v>127</v>
      </c>
      <c r="B18" s="40" t="s">
        <v>146</v>
      </c>
      <c r="C18" s="40" t="s">
        <v>64</v>
      </c>
      <c r="F18" s="49"/>
      <c r="G18" s="29"/>
      <c r="H18" s="29"/>
    </row>
    <row r="19" spans="1:8" x14ac:dyDescent="0.25">
      <c r="A19" s="1" t="s">
        <v>128</v>
      </c>
      <c r="B19" s="1" t="s">
        <v>129</v>
      </c>
      <c r="C19" s="40" t="s">
        <v>74</v>
      </c>
      <c r="F19" s="49"/>
      <c r="G19" s="29"/>
      <c r="H19" s="29"/>
    </row>
    <row r="20" spans="1:8" x14ac:dyDescent="0.25">
      <c r="A20" s="1" t="s">
        <v>130</v>
      </c>
      <c r="B20" s="1" t="s">
        <v>131</v>
      </c>
      <c r="C20" s="40" t="s">
        <v>74</v>
      </c>
      <c r="F20" s="49"/>
      <c r="G20" s="29"/>
      <c r="H20" s="29"/>
    </row>
    <row r="21" spans="1:8" x14ac:dyDescent="0.25">
      <c r="A21" s="1" t="s">
        <v>132</v>
      </c>
      <c r="B21" s="1" t="s">
        <v>133</v>
      </c>
      <c r="C21" s="40" t="s">
        <v>74</v>
      </c>
      <c r="F21" s="50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0"/>
      <c r="B30" s="40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1"/>
      <c r="E50" s="49"/>
      <c r="F50" s="50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54"/>
      <c r="C52" s="41"/>
      <c r="E52" s="49"/>
      <c r="F52" s="49"/>
      <c r="G52" s="49"/>
    </row>
    <row r="53" spans="1:7" x14ac:dyDescent="0.25">
      <c r="A53" s="48"/>
      <c r="C53" s="41"/>
      <c r="E53" s="49"/>
      <c r="F53" s="49"/>
      <c r="G53" s="49"/>
    </row>
    <row r="54" spans="1:7" x14ac:dyDescent="0.25">
      <c r="A54" s="48"/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199" spans="3:3" x14ac:dyDescent="0.25">
      <c r="C199" s="4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e">
        <f>VLOOKUP(A374,[6]UKBuilding_List!$A$1:$D$476,3,FALSE)</f>
        <v>#N/A</v>
      </c>
      <c r="C374" s="1"/>
    </row>
    <row r="375" spans="1:3" x14ac:dyDescent="0.25">
      <c r="A375" s="2" t="str">
        <f>([5]UKBuilding_List!A375)</f>
        <v>0688</v>
      </c>
      <c r="B375" s="3" t="e">
        <f>VLOOKUP(A375,[6]UKBuilding_List!$A$1:$D$476,3,FALSE)</f>
        <v>#N/A</v>
      </c>
      <c r="C375" s="1"/>
    </row>
    <row r="376" spans="1:3" x14ac:dyDescent="0.25">
      <c r="A376" s="2" t="str">
        <f>([5]UKBuilding_List!A376)</f>
        <v>0689</v>
      </c>
      <c r="B376" s="3" t="e">
        <f>VLOOKUP(A376,[6]UKBuilding_List!$A$1:$D$476,3,FALSE)</f>
        <v>#N/A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2017-06-23T17:53:01Z</dcterms:modified>
</cp:coreProperties>
</file>