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0" yWindow="105" windowWidth="1618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Changes'!$A$1:$I$13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6" i="1"/>
  <c r="J7" i="1"/>
  <c r="J8" i="1"/>
  <c r="J9" i="1"/>
  <c r="J10" i="1"/>
  <c r="J11" i="1"/>
  <c r="J12" i="1"/>
  <c r="J13" i="1"/>
  <c r="J14" i="1"/>
  <c r="J15" i="1"/>
  <c r="J16" i="1"/>
  <c r="J17" i="1"/>
  <c r="J6" i="1"/>
  <c r="H20" i="1" l="1"/>
  <c r="G20" i="1"/>
  <c r="M20" i="1" l="1"/>
  <c r="K2" i="1" s="1"/>
  <c r="J20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<sst xmlns="http://schemas.openxmlformats.org/spreadsheetml/2006/main" count="114" uniqueCount="75">
  <si>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</si>
  <si>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</si>
  <si>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</si>
  <si>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</si>
  <si>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</si>
  <si>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</si>
  <si>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</si>
  <si>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</si>
  <si>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</si>
  <si>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</si>
  <si>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</si>
  <si>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</si>
  <si>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</si>
  <si>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</si>
  <si>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</si>
  <si>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</si>
  <si>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</si>
  <si>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</si>
  <si>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</si>
  <si>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</si>
  <si>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</si>
  <si>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</si>
  <si>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</si>
  <si>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</si>
  <si>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</si>
  <si>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</si>
  <si>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</si>
  <si>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</si>
  <si>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</si>
  <si>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</si>
  <si>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</si>
  <si>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</si>
  <si>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</si>
  <si>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</si>
  <si>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</si>
  <si>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</si>
  <si>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</si>
  <si>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</si>
  <si>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</si>
  <si>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</si>
  <si>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</si>
  <si>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</si>
  <si>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</si>
  <si>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</si>
  <si>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</si>
  <si>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</si>
  <si>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</si>
  <si>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</si>
  <si>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</si>
  <si>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</si>
  <si>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</si>
  <si>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</si>
  <si>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Chad Sallee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</si>
  <si>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</si>
  <si>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</si>
  <si>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</si>
  <si>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</si>
  <si>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</si>
  <si>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</si>
  <si>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</si>
  <si>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</si>
  <si>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</si>
  <si>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</si>
  <si>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0230</t>
  </si>
  <si>
    <t>307B</t>
  </si>
  <si>
    <t>3</t>
  </si>
  <si>
    <t>305B</t>
  </si>
  <si>
    <t>Corrected SF</t>
  </si>
  <si>
    <t>XA101</t>
  </si>
  <si>
    <t>XA102</t>
  </si>
  <si>
    <t>XA103</t>
  </si>
  <si>
    <t>XA104</t>
  </si>
  <si>
    <t>01</t>
  </si>
  <si>
    <t>NA</t>
  </si>
  <si>
    <t>Gross SqFt for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</si>
</sst>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1"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  <row r="449">
          <cell r="A449" t="str">
            <v xml:space="preserve"> </v>
          </cell>
          <cell r="B449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tabSelected="1" zoomScale="90" zoomScaleNormal="90" workbookViewId="0">
      <selection activeCell="F13" sqref="F13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2" t="s">
        <v>63</v>
      </c>
      <c r="C1" s="52"/>
      <c r="F1" s="18" t="s">
        <v>10</v>
      </c>
      <c r="G1" s="19">
        <v>41474</v>
      </c>
      <c r="J1" s="20" t="s">
        <v>37</v>
      </c>
      <c r="K1" s="20" t="s">
        <v>38</v>
      </c>
      <c r="L1" s="21"/>
      <c r="M1" s="21"/>
      <c r="N1" s="21"/>
      <c r="O1" s="22" t="s">
        <v>39</v>
      </c>
      <c r="P1" s="23" t="s">
        <v>51</v>
      </c>
    </row>
    <row r="2" spans="1:16" ht="16.5" thickBot="1" x14ac:dyDescent="0.3">
      <c r="A2" s="24" t="s">
        <v>8</v>
      </c>
      <c r="B2" s="53" t="str">
        <f>VLOOKUP(B1,BuildingList!A:B,2,FALSE)</f>
        <v>Sanders-Brown Center on Aging</v>
      </c>
      <c r="C2" s="53"/>
      <c r="F2" s="25" t="s">
        <v>12</v>
      </c>
      <c r="G2" s="26" t="s">
        <v>13</v>
      </c>
      <c r="J2" s="15">
        <f>G20-J20</f>
        <v>4</v>
      </c>
      <c r="K2" s="15">
        <f>H20-M20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20</v>
      </c>
      <c r="B5" s="31" t="s">
        <v>15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16</v>
      </c>
      <c r="H5" s="32" t="s">
        <v>17</v>
      </c>
      <c r="I5" s="33" t="s">
        <v>18</v>
      </c>
      <c r="J5" s="33" t="s">
        <v>40</v>
      </c>
      <c r="K5" s="33" t="s">
        <v>41</v>
      </c>
      <c r="L5" s="33" t="s">
        <v>42</v>
      </c>
      <c r="M5" s="33" t="s">
        <v>43</v>
      </c>
      <c r="N5" s="33" t="s">
        <v>41</v>
      </c>
      <c r="O5" s="33" t="s">
        <v>42</v>
      </c>
    </row>
    <row r="6" spans="1:16" ht="15.75" thickTop="1" x14ac:dyDescent="0.25">
      <c r="A6" s="35" t="s">
        <v>64</v>
      </c>
      <c r="B6" s="30" t="s">
        <v>65</v>
      </c>
      <c r="C6" s="11" t="s">
        <v>57</v>
      </c>
      <c r="D6" s="17" t="s">
        <v>5</v>
      </c>
      <c r="E6" s="36">
        <v>90</v>
      </c>
      <c r="F6" s="36">
        <v>95</v>
      </c>
      <c r="G6" s="36" t="s">
        <v>14</v>
      </c>
      <c r="H6" s="17" t="s">
        <v>14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14.45" x14ac:dyDescent="0.3">
      <c r="A7" s="35" t="s">
        <v>66</v>
      </c>
      <c r="B7" s="30" t="s">
        <v>65</v>
      </c>
      <c r="C7" s="11" t="s">
        <v>67</v>
      </c>
      <c r="D7" s="17" t="s">
        <v>5</v>
      </c>
      <c r="E7" s="36">
        <v>84</v>
      </c>
      <c r="F7" s="36">
        <v>79</v>
      </c>
      <c r="G7" s="36" t="s">
        <v>14</v>
      </c>
      <c r="H7" s="17" t="s">
        <v>14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25">
      <c r="A8" s="38" t="s">
        <v>68</v>
      </c>
      <c r="B8" s="30" t="s">
        <v>72</v>
      </c>
      <c r="C8" s="11" t="s">
        <v>57</v>
      </c>
      <c r="D8" s="17" t="s">
        <v>5</v>
      </c>
      <c r="E8" s="36">
        <v>0</v>
      </c>
      <c r="F8" s="36">
        <v>814</v>
      </c>
      <c r="G8" s="36" t="s">
        <v>3</v>
      </c>
      <c r="H8" s="17" t="s">
        <v>14</v>
      </c>
      <c r="J8" s="10">
        <f>IF(G8="No Change","N/A",IF(G8="New Tag Required",Lookup!F:F,IF(G8="Remove Old Tag",Lookup!F:F,IF(G8="N/A","N/A",""))))</f>
        <v>0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x14ac:dyDescent="0.25">
      <c r="A9" s="38" t="s">
        <v>69</v>
      </c>
      <c r="B9" s="30" t="s">
        <v>72</v>
      </c>
      <c r="C9" s="11" t="s">
        <v>57</v>
      </c>
      <c r="D9" s="17" t="s">
        <v>5</v>
      </c>
      <c r="E9" s="39">
        <v>0</v>
      </c>
      <c r="F9" s="39">
        <v>1160</v>
      </c>
      <c r="G9" s="36" t="s">
        <v>3</v>
      </c>
      <c r="H9" s="17" t="s">
        <v>14</v>
      </c>
      <c r="J9" s="10">
        <f>IF(G9="No Change","N/A",IF(G9="New Tag Required",Lookup!F:F,IF(G9="Remove Old Tag",Lookup!F:F,IF(G9="N/A","N/A",""))))</f>
        <v>0</v>
      </c>
      <c r="K9" s="37"/>
      <c r="L9" s="10"/>
      <c r="M9" s="10" t="str">
        <f>IF(H9="No Change","N/A",IF(H9="New Tag Required",Lookup!F:F,IF(H9="Remove Old Sign",Lookup!F:F,IF(H9="N/A","N/A",""))))</f>
        <v>N/A</v>
      </c>
      <c r="N9" s="37"/>
      <c r="O9" s="10"/>
    </row>
    <row r="10" spans="1:16" x14ac:dyDescent="0.25">
      <c r="A10" s="38" t="s">
        <v>70</v>
      </c>
      <c r="B10" s="30" t="s">
        <v>72</v>
      </c>
      <c r="C10" s="11" t="s">
        <v>57</v>
      </c>
      <c r="D10" s="17" t="s">
        <v>5</v>
      </c>
      <c r="E10" s="36">
        <v>0</v>
      </c>
      <c r="F10" s="36">
        <v>904</v>
      </c>
      <c r="G10" s="36" t="s">
        <v>3</v>
      </c>
      <c r="H10" s="17" t="s">
        <v>14</v>
      </c>
      <c r="J10" s="10">
        <f>IF(G10="No Change","N/A",IF(G10="New Tag Required",Lookup!F:F,IF(G10="Remove Old Tag",Lookup!F:F,IF(G10="N/A","N/A",""))))</f>
        <v>0</v>
      </c>
      <c r="K10" s="41"/>
      <c r="M10" s="10" t="str">
        <f>IF(H10="No Change","N/A",IF(H10="New Tag Required",Lookup!F:F,IF(H10="Remove Old Sign",Lookup!F:F,IF(H10="N/A","N/A",""))))</f>
        <v>N/A</v>
      </c>
      <c r="N10" s="41"/>
    </row>
    <row r="11" spans="1:16" x14ac:dyDescent="0.25">
      <c r="A11" s="38" t="s">
        <v>71</v>
      </c>
      <c r="B11" s="30" t="s">
        <v>72</v>
      </c>
      <c r="C11" s="11" t="s">
        <v>57</v>
      </c>
      <c r="D11" s="17" t="s">
        <v>5</v>
      </c>
      <c r="E11" s="36">
        <v>0</v>
      </c>
      <c r="F11" s="36">
        <v>54</v>
      </c>
      <c r="G11" s="36" t="s">
        <v>3</v>
      </c>
      <c r="H11" s="17" t="s">
        <v>14</v>
      </c>
      <c r="J11" s="10">
        <f>IF(G11="No Change","N/A",IF(G11="New Tag Required",Lookup!F:F,IF(G11="Remove Old Tag",Lookup!F:F,IF(G11="N/A","N/A",""))))</f>
        <v>0</v>
      </c>
      <c r="K11" s="41"/>
      <c r="M11" s="10" t="str">
        <f>IF(H11="No Change","N/A",IF(H11="New Tag Required",Lookup!F:F,IF(H11="Remove Old Sign",Lookup!F:F,IF(H11="N/A","N/A",""))))</f>
        <v>N/A</v>
      </c>
      <c r="N11" s="41"/>
    </row>
    <row r="12" spans="1:16" x14ac:dyDescent="0.25">
      <c r="A12" s="38" t="s">
        <v>73</v>
      </c>
      <c r="B12" s="30" t="s">
        <v>72</v>
      </c>
      <c r="C12" s="11" t="s">
        <v>74</v>
      </c>
      <c r="D12" s="17" t="s">
        <v>5</v>
      </c>
      <c r="E12" s="36">
        <v>11589</v>
      </c>
      <c r="F12" s="36">
        <v>14521</v>
      </c>
      <c r="G12" s="36" t="s">
        <v>14</v>
      </c>
      <c r="H12" s="17" t="s">
        <v>14</v>
      </c>
      <c r="J12" s="10" t="str">
        <f>IF(G12="No Change","N/A",IF(G12="New Tag Required",Lookup!F:F,IF(G12="Remove Old Tag",Lookup!F:F,IF(G12="N/A","N/A",""))))</f>
        <v>N/A</v>
      </c>
      <c r="K12" s="41"/>
      <c r="M12" s="10" t="str">
        <f>IF(H12="No Change","N/A",IF(H12="New Tag Required",Lookup!F:F,IF(H12="Remove Old Sign",Lookup!F:F,IF(H12="N/A","N/A",""))))</f>
        <v>N/A</v>
      </c>
      <c r="N12" s="41"/>
    </row>
    <row r="13" spans="1:16" x14ac:dyDescent="0.25">
      <c r="A13" s="38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41"/>
      <c r="M13" s="10" t="str">
        <f>IF(H13="No Change","N/A",IF(H13="New Tag Required",Lookup!F:F,IF(H13="Remove Old Sign",Lookup!F:F,IF(H13="N/A","N/A",""))))</f>
        <v/>
      </c>
      <c r="N13" s="41"/>
    </row>
    <row r="14" spans="1:16" x14ac:dyDescent="0.25">
      <c r="A14" s="38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41"/>
      <c r="M14" s="10" t="str">
        <f>IF(H14="No Change","N/A",IF(H14="New Tag Required",Lookup!F:F,IF(H14="Remove Old Sign",Lookup!F:F,IF(H14="N/A","N/A",""))))</f>
        <v/>
      </c>
      <c r="N14" s="41"/>
    </row>
    <row r="15" spans="1:16" x14ac:dyDescent="0.25">
      <c r="A15" s="38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41"/>
      <c r="M15" s="10" t="str">
        <f>IF(H15="No Change","N/A",IF(H15="New Tag Required",Lookup!F:F,IF(H15="Remove Old Sign",Lookup!F:F,IF(H15="N/A","N/A",""))))</f>
        <v/>
      </c>
      <c r="N15" s="41"/>
    </row>
    <row r="16" spans="1:16" x14ac:dyDescent="0.25">
      <c r="A16" s="38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M16" s="10" t="str">
        <f>IF(H16="No Change","N/A",IF(H16="New Tag Required",Lookup!F:F,IF(H16="Remove Old Sign",Lookup!F:F,IF(H16="N/A","N/A",""))))</f>
        <v/>
      </c>
      <c r="N16" s="41"/>
    </row>
    <row r="17" spans="1:14" x14ac:dyDescent="0.25">
      <c r="A17" s="38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M17" s="10" t="str">
        <f>IF(H17="No Change","N/A",IF(H17="New Tag Required",Lookup!F:F,IF(H17="Remove Old Sign",Lookup!F:F,IF(H17="N/A","N/A",""))))</f>
        <v/>
      </c>
      <c r="N17" s="41"/>
    </row>
    <row r="18" spans="1:14" ht="15.75" thickBot="1" x14ac:dyDescent="0.3">
      <c r="A18" s="38"/>
      <c r="C18" s="11"/>
      <c r="E18" s="36"/>
      <c r="F18" s="36"/>
      <c r="G18" s="36"/>
      <c r="K18" s="41"/>
      <c r="N18" s="41"/>
    </row>
    <row r="19" spans="1:14" ht="45" x14ac:dyDescent="0.25">
      <c r="A19" s="38"/>
      <c r="C19" s="11"/>
      <c r="E19" s="36"/>
      <c r="F19" s="36"/>
      <c r="G19" s="42" t="s">
        <v>49</v>
      </c>
      <c r="H19" s="43" t="s">
        <v>50</v>
      </c>
      <c r="J19" s="44" t="s">
        <v>44</v>
      </c>
      <c r="K19" s="10"/>
      <c r="L19" s="10"/>
      <c r="M19" s="44" t="s">
        <v>45</v>
      </c>
    </row>
    <row r="20" spans="1:14" ht="15.75" thickBot="1" x14ac:dyDescent="0.3">
      <c r="A20" s="38"/>
      <c r="C20" s="11"/>
      <c r="E20" s="36"/>
      <c r="F20" s="36"/>
      <c r="G20" s="14">
        <f>COUNTIF(G6:G19,"New Tag Required")</f>
        <v>4</v>
      </c>
      <c r="H20" s="13">
        <f>COUNTIF(H6:H19,"New Sign Required")</f>
        <v>0</v>
      </c>
      <c r="J20" s="12">
        <f>COUNTIF(J6:J19,"Installed")</f>
        <v>0</v>
      </c>
      <c r="K20" s="10"/>
      <c r="L20" s="10"/>
      <c r="M20" s="12">
        <f>COUNTIF(M6:M19,"Installed")</f>
        <v>0</v>
      </c>
    </row>
    <row r="21" spans="1:14" x14ac:dyDescent="0.25">
      <c r="A21" s="38"/>
      <c r="C21" s="11"/>
      <c r="E21" s="36"/>
      <c r="F21" s="36"/>
      <c r="G21" s="36"/>
    </row>
    <row r="22" spans="1:14" x14ac:dyDescent="0.25">
      <c r="A22" s="38"/>
      <c r="C22" s="11"/>
      <c r="E22" s="36"/>
      <c r="F22" s="36"/>
      <c r="G22" s="36"/>
    </row>
    <row r="23" spans="1:14" x14ac:dyDescent="0.25">
      <c r="A23" s="38"/>
      <c r="C23" s="11"/>
      <c r="E23" s="36"/>
      <c r="F23" s="36"/>
      <c r="G23" s="36"/>
    </row>
    <row r="24" spans="1:14" x14ac:dyDescent="0.25">
      <c r="A24" s="38"/>
      <c r="C24" s="11"/>
      <c r="E24" s="36"/>
      <c r="F24" s="36"/>
      <c r="G24" s="36"/>
    </row>
    <row r="25" spans="1:14" x14ac:dyDescent="0.25">
      <c r="A25" s="38"/>
      <c r="C25" s="11"/>
      <c r="E25" s="36"/>
      <c r="F25" s="36"/>
      <c r="G25" s="36"/>
    </row>
    <row r="26" spans="1:14" x14ac:dyDescent="0.25">
      <c r="A26" s="38"/>
      <c r="C26" s="11"/>
      <c r="E26" s="36"/>
      <c r="F26" s="36"/>
      <c r="G26" s="36"/>
    </row>
    <row r="27" spans="1:14" x14ac:dyDescent="0.25">
      <c r="A27" s="38"/>
      <c r="C27" s="11"/>
      <c r="E27" s="36"/>
      <c r="F27" s="36"/>
      <c r="G27" s="36"/>
    </row>
    <row r="28" spans="1:14" x14ac:dyDescent="0.25">
      <c r="A28" s="45"/>
      <c r="C28" s="11"/>
      <c r="E28" s="36"/>
      <c r="F28" s="46"/>
      <c r="G28" s="36"/>
    </row>
    <row r="29" spans="1:14" x14ac:dyDescent="0.25">
      <c r="A29" s="45"/>
      <c r="C29" s="11"/>
      <c r="E29" s="36"/>
      <c r="F29" s="46"/>
      <c r="G29" s="36"/>
    </row>
    <row r="30" spans="1:14" x14ac:dyDescent="0.25">
      <c r="A30" s="45"/>
      <c r="C30" s="11"/>
      <c r="E30" s="36"/>
      <c r="F30" s="47"/>
      <c r="G30" s="36"/>
    </row>
    <row r="31" spans="1:14" x14ac:dyDescent="0.25">
      <c r="A31" s="38"/>
      <c r="C31" s="11"/>
      <c r="E31" s="36"/>
      <c r="F31" s="46"/>
      <c r="G31" s="36"/>
    </row>
    <row r="32" spans="1:14" x14ac:dyDescent="0.25">
      <c r="A32" s="38"/>
      <c r="C32" s="11"/>
      <c r="E32" s="36"/>
      <c r="F32" s="46"/>
      <c r="G32" s="36"/>
    </row>
    <row r="33" spans="1:7" x14ac:dyDescent="0.25">
      <c r="A33" s="48"/>
      <c r="C33" s="11"/>
      <c r="E33" s="36"/>
      <c r="F33" s="36"/>
      <c r="G33" s="36"/>
    </row>
    <row r="34" spans="1:7" x14ac:dyDescent="0.25">
      <c r="A34" s="48"/>
      <c r="C34" s="11"/>
      <c r="E34" s="36"/>
      <c r="F34" s="36"/>
      <c r="G34" s="36"/>
    </row>
    <row r="35" spans="1:7" x14ac:dyDescent="0.25">
      <c r="A35" s="48"/>
      <c r="C35" s="11"/>
      <c r="E35" s="36"/>
      <c r="F35" s="36"/>
      <c r="G35" s="36"/>
    </row>
    <row r="36" spans="1:7" x14ac:dyDescent="0.25">
      <c r="A36" s="48"/>
      <c r="C36" s="11"/>
      <c r="E36" s="36"/>
      <c r="F36" s="36"/>
      <c r="G36" s="36"/>
    </row>
    <row r="37" spans="1:7" x14ac:dyDescent="0.25">
      <c r="A37" s="49"/>
      <c r="C37" s="11"/>
      <c r="E37" s="36"/>
      <c r="F37" s="40"/>
      <c r="G37" s="36"/>
    </row>
    <row r="38" spans="1:7" x14ac:dyDescent="0.25">
      <c r="A38" s="48"/>
      <c r="C38" s="11"/>
      <c r="E38" s="36"/>
      <c r="F38" s="36"/>
      <c r="G38" s="36"/>
    </row>
    <row r="39" spans="1:7" x14ac:dyDescent="0.25">
      <c r="A39" s="48"/>
      <c r="C39" s="11"/>
      <c r="E39" s="36"/>
      <c r="F39" s="36"/>
      <c r="G39" s="36"/>
    </row>
    <row r="40" spans="1:7" x14ac:dyDescent="0.25">
      <c r="A40" s="38"/>
      <c r="C40" s="11"/>
      <c r="E40" s="36"/>
      <c r="F40" s="36"/>
      <c r="G40" s="36"/>
    </row>
    <row r="41" spans="1:7" x14ac:dyDescent="0.25">
      <c r="A41" s="38"/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186" spans="3:3" x14ac:dyDescent="0.25">
      <c r="C186" s="17" t="s">
        <v>32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5:G39 G12:G18">
    <cfRule type="containsText" dxfId="30" priority="119" operator="containsText" text="New Tag Required">
      <formula>NOT(ISERROR(SEARCH("New Tag Required",G12)))</formula>
    </cfRule>
  </conditionalFormatting>
  <conditionalFormatting sqref="D6 D18:D85">
    <cfRule type="containsText" dxfId="29" priority="118" operator="containsText" text="Yes">
      <formula>NOT(ISERROR(SEARCH("Yes",D6)))</formula>
    </cfRule>
  </conditionalFormatting>
  <conditionalFormatting sqref="H25:H85 H186:H407 H18">
    <cfRule type="containsText" dxfId="28" priority="106" operator="containsText" text="New Sign Required">
      <formula>NOT(ISERROR(SEARCH("New Sign Required",H18)))</formula>
    </cfRule>
  </conditionalFormatting>
  <conditionalFormatting sqref="G25:G85 G18:H18 G12:G17">
    <cfRule type="containsText" dxfId="27" priority="105" operator="containsText" text="Action Required">
      <formula>NOT(ISERROR(SEARCH("Action Required",G12)))</formula>
    </cfRule>
  </conditionalFormatting>
  <conditionalFormatting sqref="H25:H85">
    <cfRule type="containsText" dxfId="26" priority="104" operator="containsText" text="Action Required">
      <formula>NOT(ISERROR(SEARCH("Action Required",H25)))</formula>
    </cfRule>
  </conditionalFormatting>
  <conditionalFormatting sqref="G6 G21:G24">
    <cfRule type="containsText" dxfId="25" priority="46" operator="containsText" text="New Tag Required">
      <formula>NOT(ISERROR(SEARCH("New Tag Required",G6)))</formula>
    </cfRule>
  </conditionalFormatting>
  <conditionalFormatting sqref="H6 H21:H24">
    <cfRule type="containsText" dxfId="24" priority="44" operator="containsText" text="New Sign Required">
      <formula>NOT(ISERROR(SEARCH("New Sign Required",H6)))</formula>
    </cfRule>
  </conditionalFormatting>
  <conditionalFormatting sqref="G6 G21:G24">
    <cfRule type="containsText" dxfId="23" priority="43" operator="containsText" text="Action Required">
      <formula>NOT(ISERROR(SEARCH("Action Required",G6)))</formula>
    </cfRule>
  </conditionalFormatting>
  <conditionalFormatting sqref="H6 H21:H24">
    <cfRule type="containsText" dxfId="22" priority="42" operator="containsText" text="Action Required">
      <formula>NOT(ISERROR(SEARCH("Action Required",H6)))</formula>
    </cfRule>
  </conditionalFormatting>
  <conditionalFormatting sqref="G6">
    <cfRule type="containsText" dxfId="21" priority="41" operator="containsText" text="New Tag Required">
      <formula>NOT(ISERROR(SEARCH("New Tag Required",G6)))</formula>
    </cfRule>
  </conditionalFormatting>
  <conditionalFormatting sqref="D6">
    <cfRule type="containsText" dxfId="20" priority="40" operator="containsText" text="Yes">
      <formula>NOT(ISERROR(SEARCH("Yes",D6)))</formula>
    </cfRule>
  </conditionalFormatting>
  <conditionalFormatting sqref="G6">
    <cfRule type="containsText" dxfId="19" priority="39" operator="containsText" text="Action Required">
      <formula>NOT(ISERROR(SEARCH("Action Required",G6)))</formula>
    </cfRule>
  </conditionalFormatting>
  <conditionalFormatting sqref="D86:D185">
    <cfRule type="containsText" dxfId="18" priority="38" operator="containsText" text="Yes">
      <formula>NOT(ISERROR(SEARCH("Yes",D86)))</formula>
    </cfRule>
  </conditionalFormatting>
  <conditionalFormatting sqref="H86:H185">
    <cfRule type="containsText" dxfId="17" priority="37" operator="containsText" text="New Sign Required">
      <formula>NOT(ISERROR(SEARCH("New Sign Required",H86)))</formula>
    </cfRule>
  </conditionalFormatting>
  <conditionalFormatting sqref="G86:G185">
    <cfRule type="containsText" dxfId="16" priority="36" operator="containsText" text="Action Required">
      <formula>NOT(ISERROR(SEARCH("Action Required",G86)))</formula>
    </cfRule>
  </conditionalFormatting>
  <conditionalFormatting sqref="H86:H185">
    <cfRule type="containsText" dxfId="15" priority="35" operator="containsText" text="Action Required">
      <formula>NOT(ISERROR(SEARCH("Action Required",H86)))</formula>
    </cfRule>
  </conditionalFormatting>
  <conditionalFormatting sqref="D7:D17">
    <cfRule type="containsText" dxfId="14" priority="21" operator="containsText" text="Yes">
      <formula>NOT(ISERROR(SEARCH("Yes",D7)))</formula>
    </cfRule>
  </conditionalFormatting>
  <conditionalFormatting sqref="G7">
    <cfRule type="containsText" dxfId="13" priority="20" operator="containsText" text="New Tag Required">
      <formula>NOT(ISERROR(SEARCH("New Tag Required",G7)))</formula>
    </cfRule>
  </conditionalFormatting>
  <conditionalFormatting sqref="H7:H17">
    <cfRule type="containsText" dxfId="12" priority="19" operator="containsText" text="New Sign Required">
      <formula>NOT(ISERROR(SEARCH("New Sign Required",H7)))</formula>
    </cfRule>
  </conditionalFormatting>
  <conditionalFormatting sqref="G7">
    <cfRule type="containsText" dxfId="11" priority="18" operator="containsText" text="Action Required">
      <formula>NOT(ISERROR(SEARCH("Action Required",G7)))</formula>
    </cfRule>
  </conditionalFormatting>
  <conditionalFormatting sqref="H7:H17">
    <cfRule type="containsText" dxfId="10" priority="17" operator="containsText" text="Action Required">
      <formula>NOT(ISERROR(SEARCH("Action Required",H7)))</formula>
    </cfRule>
  </conditionalFormatting>
  <conditionalFormatting sqref="G8:G11">
    <cfRule type="containsText" dxfId="9" priority="16" operator="containsText" text="New Tag Required">
      <formula>NOT(ISERROR(SEARCH("New Tag Required",G8)))</formula>
    </cfRule>
  </conditionalFormatting>
  <conditionalFormatting sqref="G8:G11">
    <cfRule type="containsText" dxfId="8" priority="14" operator="containsText" text="Action Required">
      <formula>NOT(ISERROR(SEARCH("Action Required",G8)))</formula>
    </cfRule>
  </conditionalFormatting>
  <conditionalFormatting sqref="J2:N2">
    <cfRule type="cellIs" dxfId="7" priority="12" operator="notEqual">
      <formula>0</formula>
    </cfRule>
  </conditionalFormatting>
  <conditionalFormatting sqref="J6:J17">
    <cfRule type="cellIs" dxfId="6" priority="11" operator="equal">
      <formula>0</formula>
    </cfRule>
  </conditionalFormatting>
  <conditionalFormatting sqref="M6:M17">
    <cfRule type="cellIs" dxfId="5" priority="10" operator="equal">
      <formula>0</formula>
    </cfRule>
  </conditionalFormatting>
  <conditionalFormatting sqref="J6:J17 M6:M17">
    <cfRule type="cellIs" dxfId="4" priority="7" operator="equal">
      <formula>"In Progress"</formula>
    </cfRule>
    <cfRule type="cellIs" dxfId="3" priority="8" operator="equal">
      <formula>"Log Issues"</formula>
    </cfRule>
    <cfRule type="cellIs" dxfId="2" priority="9" operator="equal">
      <formula>"N/A"</formula>
    </cfRule>
  </conditionalFormatting>
  <conditionalFormatting sqref="K6:L9">
    <cfRule type="expression" dxfId="1" priority="6">
      <formula>$J6="Log Issues"</formula>
    </cfRule>
  </conditionalFormatting>
  <conditionalFormatting sqref="N6:N9">
    <cfRule type="expression" dxfId="0" priority="5">
      <formula>$M6="Log Issues"</formula>
    </cfRule>
  </conditionalFormatting>
  <dataValidations count="2">
    <dataValidation type="list" allowBlank="1" showInputMessage="1" showErrorMessage="1" sqref="H186:H390">
      <formula1>DoorSignage</formula1>
    </dataValidation>
    <dataValidation type="list" allowBlank="1" showInputMessage="1" showErrorMessage="1" sqref="D6:D6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H21:H185 H18</xm:sqref>
        </x14:dataValidation>
        <x14:dataValidation type="list" allowBlank="1" showInputMessage="1" showErrorMessage="1">
          <x14:formula1>
            <xm:f>Lookup!$A$1:$A$4</xm:f>
          </x14:formula1>
          <xm:sqref>G21:G185 G18</xm:sqref>
        </x14:dataValidation>
        <x14:dataValidation type="list" allowBlank="1" showInputMessage="1" showErrorMessage="1">
          <x14:formula1>
            <xm:f>[1]Lookup!#REF!</xm:f>
          </x14:formula1>
          <xm:sqref>O6:O9</xm:sqref>
        </x14:dataValidation>
        <x14:dataValidation type="list" allowBlank="1" showInputMessage="1">
          <x14:formula1>
            <xm:f>Lookup!$E$1:$E$18</xm:f>
          </x14:formula1>
          <xm:sqref>C6:C185</xm:sqref>
        </x14:dataValidation>
        <x14:dataValidation type="list" allowBlank="1" showInputMessage="1" showErrorMessage="1">
          <x14:formula1>
            <xm:f>Lookup!$A$1:$A$8</xm:f>
          </x14:formula1>
          <xm:sqref>G6:G17</xm:sqref>
        </x14:dataValidation>
        <x14:dataValidation type="list" allowBlank="1" showInputMessage="1" showErrorMessage="1">
          <x14:formula1>
            <xm:f>Lookup!$D$1:$D$10</xm:f>
          </x14:formula1>
          <xm:sqref>H6:H17</xm:sqref>
        </x14:dataValidation>
        <x14:dataValidation type="list" allowBlank="1" showInputMessage="1" showErrorMessage="1">
          <x14:formula1>
            <xm:f>Lookup!$F$1:$F$7</xm:f>
          </x14:formula1>
          <xm:sqref>J6:J17</xm:sqref>
        </x14:dataValidation>
        <x14:dataValidation type="list" allowBlank="1" showInputMessage="1" showErrorMessage="1">
          <x14:formula1>
            <xm:f>Lookup!$F$1:$F$8</xm:f>
          </x14:formula1>
          <xm:sqref>M6:M17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F5" sqref="F5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21</v>
      </c>
      <c r="D1" t="s">
        <v>2</v>
      </c>
      <c r="E1" s="7" t="s">
        <v>29</v>
      </c>
      <c r="F1" s="1" t="s">
        <v>46</v>
      </c>
    </row>
    <row r="2" spans="1:6" ht="14.45" x14ac:dyDescent="0.3">
      <c r="A2" s="1" t="s">
        <v>3</v>
      </c>
      <c r="B2" s="1" t="s">
        <v>6</v>
      </c>
      <c r="C2" t="s">
        <v>13</v>
      </c>
      <c r="D2" t="s">
        <v>19</v>
      </c>
      <c r="E2" s="7" t="s">
        <v>57</v>
      </c>
      <c r="F2" s="1" t="s">
        <v>47</v>
      </c>
    </row>
    <row r="3" spans="1:6" ht="14.45" x14ac:dyDescent="0.3">
      <c r="A3" s="1" t="s">
        <v>14</v>
      </c>
      <c r="B3" s="1" t="s">
        <v>14</v>
      </c>
      <c r="C3" t="s">
        <v>52</v>
      </c>
      <c r="D3" s="1" t="s">
        <v>14</v>
      </c>
      <c r="E3" s="7" t="s">
        <v>23</v>
      </c>
      <c r="F3" s="1" t="s">
        <v>48</v>
      </c>
    </row>
    <row r="4" spans="1:6" ht="14.45" x14ac:dyDescent="0.3">
      <c r="A4" s="9" t="s">
        <v>34</v>
      </c>
      <c r="C4" t="s">
        <v>53</v>
      </c>
      <c r="D4" s="8" t="s">
        <v>34</v>
      </c>
      <c r="E4" s="7" t="s">
        <v>59</v>
      </c>
      <c r="F4" s="1" t="s">
        <v>62</v>
      </c>
    </row>
    <row r="5" spans="1:6" ht="14.45" x14ac:dyDescent="0.3">
      <c r="A5" s="1" t="s">
        <v>60</v>
      </c>
      <c r="C5" t="s">
        <v>54</v>
      </c>
      <c r="D5" s="8" t="s">
        <v>61</v>
      </c>
      <c r="E5" s="7" t="s">
        <v>36</v>
      </c>
      <c r="F5">
        <v>0</v>
      </c>
    </row>
    <row r="6" spans="1:6" ht="14.45" x14ac:dyDescent="0.3">
      <c r="E6" s="7" t="s">
        <v>31</v>
      </c>
    </row>
    <row r="7" spans="1:6" ht="14.45" x14ac:dyDescent="0.3">
      <c r="E7" s="7" t="s">
        <v>30</v>
      </c>
    </row>
    <row r="8" spans="1:6" ht="14.45" x14ac:dyDescent="0.3">
      <c r="E8" s="7" t="s">
        <v>33</v>
      </c>
    </row>
    <row r="9" spans="1:6" ht="14.45" x14ac:dyDescent="0.3">
      <c r="E9" s="51" t="s">
        <v>55</v>
      </c>
    </row>
    <row r="10" spans="1:6" s="1" customFormat="1" ht="14.45" x14ac:dyDescent="0.3">
      <c r="E10" s="51" t="s">
        <v>35</v>
      </c>
    </row>
    <row r="11" spans="1:6" ht="14.45" x14ac:dyDescent="0.3">
      <c r="E11" s="51" t="s">
        <v>22</v>
      </c>
    </row>
    <row r="12" spans="1:6" ht="14.45" x14ac:dyDescent="0.3">
      <c r="E12" s="51" t="s">
        <v>26</v>
      </c>
    </row>
    <row r="13" spans="1:6" ht="14.45" x14ac:dyDescent="0.3">
      <c r="E13" s="51" t="s">
        <v>58</v>
      </c>
    </row>
    <row r="14" spans="1:6" ht="14.45" x14ac:dyDescent="0.3">
      <c r="E14" s="51" t="s">
        <v>56</v>
      </c>
    </row>
    <row r="15" spans="1:6" ht="14.45" x14ac:dyDescent="0.3">
      <c r="E15" s="51" t="s">
        <v>24</v>
      </c>
    </row>
    <row r="16" spans="1:6" ht="14.45" x14ac:dyDescent="0.3">
      <c r="E16" s="51" t="s">
        <v>28</v>
      </c>
    </row>
    <row r="17" spans="1:7" ht="14.45" x14ac:dyDescent="0.3">
      <c r="E17" s="51" t="s">
        <v>25</v>
      </c>
    </row>
    <row r="18" spans="1:7" ht="14.45" x14ac:dyDescent="0.3">
      <c r="E18" s="51" t="s">
        <v>27</v>
      </c>
    </row>
    <row r="19" spans="1:7" ht="14.45" x14ac:dyDescent="0.3">
      <c r="E19" s="7"/>
    </row>
    <row r="20" spans="1:7" ht="14.45" x14ac:dyDescent="0.3">
      <c r="A20" s="50"/>
      <c r="B20" s="50"/>
      <c r="C20" s="50"/>
      <c r="D20" s="50"/>
      <c r="F20" s="50"/>
      <c r="G20" s="50"/>
    </row>
    <row r="21" spans="1:7" ht="14.45" x14ac:dyDescent="0.3">
      <c r="A21" s="50"/>
      <c r="B21" s="50"/>
      <c r="C21" s="50"/>
      <c r="D21" s="50"/>
      <c r="F21" s="50"/>
      <c r="G21" s="50"/>
    </row>
    <row r="22" spans="1:7" ht="14.45" x14ac:dyDescent="0.3">
      <c r="A22" s="50"/>
      <c r="B22" s="50"/>
      <c r="C22" s="50"/>
      <c r="D22" s="50"/>
      <c r="F22" s="50"/>
      <c r="G22" s="50"/>
    </row>
    <row r="23" spans="1:7" ht="14.45" x14ac:dyDescent="0.3">
      <c r="A23" s="50"/>
      <c r="B23" s="50"/>
      <c r="C23" s="50"/>
      <c r="D23" s="50"/>
      <c r="F23" s="50"/>
      <c r="G23" s="50"/>
    </row>
    <row r="24" spans="1:7" ht="14.45" x14ac:dyDescent="0.3">
      <c r="A24" s="50"/>
      <c r="B24" s="50"/>
      <c r="C24" s="50"/>
      <c r="D24" s="50"/>
      <c r="F24" s="50"/>
      <c r="G24" s="50"/>
    </row>
    <row r="25" spans="1:7" ht="14.45" x14ac:dyDescent="0.3">
      <c r="A25" s="50"/>
      <c r="B25" s="50"/>
      <c r="C25" s="50"/>
      <c r="D25" s="50"/>
      <c r="F25" s="50"/>
      <c r="G25" s="50"/>
    </row>
    <row r="26" spans="1:7" ht="14.45" x14ac:dyDescent="0.3">
      <c r="A26" s="50"/>
      <c r="B26" s="50"/>
      <c r="C26" s="50"/>
      <c r="D26" s="50"/>
      <c r="F26" s="50"/>
      <c r="G26" s="50"/>
    </row>
    <row r="27" spans="1:7" ht="14.45" x14ac:dyDescent="0.3">
      <c r="A27" s="50"/>
      <c r="B27" s="50"/>
      <c r="C27" s="50"/>
      <c r="D27" s="50"/>
      <c r="F27" s="50"/>
      <c r="G27" s="50"/>
    </row>
    <row r="28" spans="1:7" ht="14.45" x14ac:dyDescent="0.3">
      <c r="A28" s="50"/>
      <c r="B28" s="50"/>
      <c r="C28" s="50"/>
      <c r="D28" s="50"/>
      <c r="F28" s="50"/>
      <c r="G28" s="50"/>
    </row>
    <row r="29" spans="1:7" ht="14.45" x14ac:dyDescent="0.3">
      <c r="A29" s="50"/>
      <c r="B29" s="50"/>
      <c r="C29" s="50"/>
      <c r="D29" s="50"/>
      <c r="F29" s="50"/>
      <c r="G29" s="50"/>
    </row>
    <row r="30" spans="1:7" ht="14.45" x14ac:dyDescent="0.3">
      <c r="A30" s="50"/>
      <c r="B30" s="50"/>
      <c r="C30" s="50"/>
      <c r="D30" s="50"/>
      <c r="F30" s="50"/>
      <c r="G30" s="50"/>
    </row>
    <row r="31" spans="1:7" x14ac:dyDescent="0.25">
      <c r="A31" s="50"/>
      <c r="B31" s="50"/>
      <c r="C31" s="50"/>
      <c r="D31" s="50"/>
      <c r="F31" s="50"/>
      <c r="G31" s="50"/>
    </row>
    <row r="32" spans="1:7" x14ac:dyDescent="0.25">
      <c r="A32" s="50"/>
      <c r="B32" s="50"/>
      <c r="C32" s="50"/>
      <c r="D32" s="50"/>
      <c r="F32" s="50"/>
      <c r="G32" s="50"/>
    </row>
    <row r="33" spans="1:7" x14ac:dyDescent="0.25">
      <c r="A33" s="50"/>
      <c r="B33" s="50"/>
      <c r="C33" s="50"/>
      <c r="D33" s="50"/>
      <c r="F33" s="50"/>
      <c r="G33" s="50"/>
    </row>
    <row r="34" spans="1:7" x14ac:dyDescent="0.25">
      <c r="A34" s="50"/>
      <c r="B34" s="50"/>
      <c r="C34" s="50"/>
      <c r="D34" s="50"/>
      <c r="F34" s="50"/>
      <c r="G34" s="50"/>
    </row>
    <row r="35" spans="1:7" x14ac:dyDescent="0.25">
      <c r="A35" s="50"/>
      <c r="B35" s="50"/>
      <c r="C35" s="50"/>
      <c r="D35" s="50"/>
      <c r="F35" s="50"/>
      <c r="G35" s="50"/>
    </row>
    <row r="36" spans="1:7" x14ac:dyDescent="0.25">
      <c r="A36" s="50"/>
      <c r="B36" s="50"/>
      <c r="C36" s="50"/>
      <c r="D36" s="50"/>
      <c r="F36" s="50"/>
      <c r="G36" s="50"/>
    </row>
    <row r="37" spans="1:7" x14ac:dyDescent="0.25">
      <c r="A37" s="50"/>
      <c r="B37" s="50"/>
      <c r="C37" s="50"/>
      <c r="D37" s="50"/>
      <c r="F37" s="50"/>
      <c r="G37" s="50"/>
    </row>
    <row r="38" spans="1:7" x14ac:dyDescent="0.25">
      <c r="A38" s="50"/>
      <c r="B38" s="50"/>
      <c r="C38" s="50"/>
      <c r="D38" s="50"/>
      <c r="F38" s="50"/>
      <c r="G38" s="50"/>
    </row>
    <row r="39" spans="1:7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2013-08-08T20:38:57Z</dcterms:modified>
</cp:coreProperties>
</file>