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<sst xmlns="http://schemas.openxmlformats.org/spreadsheetml/2006/main" count="164" uniqueCount="105">
  <si>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</si>
  <si>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</si>
  <si>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</si>
  <si>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</si>
  <si>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</si>
  <si>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</si>
  <si>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</si>
  <si>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</si>
  <si>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</si>
  <si>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</si>
  <si>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</si>
  <si>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</si>
  <si>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</si>
  <si>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</si>
  <si>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</si>
  <si>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</si>
  <si>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</si>
  <si>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</si>
  <si>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</si>
  <si>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</si>
  <si>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</si>
  <si>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</si>
  <si>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</si>
  <si>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</si>
  <si>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</si>
  <si>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</si>
  <si>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</si>
  <si>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</si>
  <si>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</si>
  <si>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</si>
  <si>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</si>
  <si>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</si>
  <si>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</si>
  <si>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</si>
  <si>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</si>
  <si>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</si>
  <si>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</si>
  <si>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</si>
  <si>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</si>
  <si>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</si>
  <si>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</si>
  <si>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</si>
  <si>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</si>
  <si>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</si>
  <si>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</si>
  <si>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</si>
  <si>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</si>
  <si>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</si>
  <si>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</si>
  <si>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</si>
  <si>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</si>
  <si>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</si>
  <si>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</si>
  <si>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</si>
  <si>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</si>
  <si>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</si>
  <si>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</si>
  <si>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</si>
  <si>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</si>
  <si>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</si>
  <si>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</si>
  <si>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</si>
  <si>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</si>
  <si>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</si>
  <si>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</si>
  <si>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</si>
  <si>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</si>
  <si>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</si>
  <si>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</si>
  <si>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</si>
  <si>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</si>
  <si>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</si>
  <si>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</si>
  <si>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</si>
  <si>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0225</t>
  </si>
  <si>
    <t>104A</t>
  </si>
  <si>
    <t>104B</t>
  </si>
  <si>
    <t>104C</t>
  </si>
  <si>
    <t>104C1</t>
  </si>
  <si>
    <t>EL-B</t>
  </si>
  <si>
    <t>01</t>
  </si>
  <si>
    <t>Room Label Change: 106F Changed To 104C</t>
  </si>
  <si>
    <t>Room Label Change: 106D Changed To 104C1</t>
  </si>
  <si>
    <t>New wall and door installed</t>
  </si>
  <si>
    <t>Set of double doors removed, wall infill</t>
  </si>
  <si>
    <t>104A and 104B and 104C created in space of 106F</t>
  </si>
  <si>
    <t>Field verify sqft required</t>
  </si>
  <si>
    <t>106D</t>
  </si>
  <si>
    <t>106F</t>
  </si>
  <si>
    <t>SqFt Adjustment</t>
  </si>
  <si>
    <t>Delete Room ID</t>
  </si>
  <si>
    <t>Became 104C1</t>
  </si>
  <si>
    <t>Now 104A, B, and C</t>
  </si>
  <si>
    <t>LX-0225-01-106D</t>
  </si>
  <si>
    <t>T H MORGAN BIO-SCI - Room 106D</t>
  </si>
  <si>
    <t>LX-0225-01-106F</t>
  </si>
  <si>
    <t>T H MORGAN BIO-SCI - Room 106F</t>
  </si>
  <si>
    <t>LX-0225-01-104A</t>
  </si>
  <si>
    <t>T H MORGAN BIO-SCI - Room 104A</t>
  </si>
  <si>
    <t>LX-0225-01-104B</t>
  </si>
  <si>
    <t>LX-0225-01-104C</t>
  </si>
  <si>
    <t>T H MORGAN BIO-SCI - Room 104B</t>
  </si>
  <si>
    <t>T H MORGAN BIO-SCI - Room 104C</t>
  </si>
  <si>
    <t>LX-0225-01-104C1</t>
  </si>
  <si>
    <t>T H MORGAN BIO-SCI - Room 104C1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</si>
</sst>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8" sqref="C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42226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T H Morgan Biological Sciences</v>
      </c>
      <c r="C2" s="71"/>
      <c r="F2" s="24" t="s">
        <v>12</v>
      </c>
      <c r="G2" s="61" t="s">
        <v>62</v>
      </c>
      <c r="J2" s="15">
        <f>G22-J22</f>
        <v>4</v>
      </c>
      <c r="K2" s="15">
        <f>H22-M22</f>
        <v>3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80</v>
      </c>
      <c r="C6" s="11" t="s">
        <v>24</v>
      </c>
      <c r="D6" s="17" t="s">
        <v>5</v>
      </c>
      <c r="E6" s="37">
        <v>0</v>
      </c>
      <c r="F6" s="37">
        <v>101</v>
      </c>
      <c r="G6" s="34" t="s">
        <v>3</v>
      </c>
      <c r="H6" s="17" t="s">
        <v>18</v>
      </c>
      <c r="I6" s="11" t="s">
        <v>83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76</v>
      </c>
      <c r="B7" s="28" t="s">
        <v>80</v>
      </c>
      <c r="C7" s="11" t="s">
        <v>24</v>
      </c>
      <c r="D7" s="17" t="s">
        <v>5</v>
      </c>
      <c r="E7" s="34">
        <v>0</v>
      </c>
      <c r="F7" s="34">
        <v>102</v>
      </c>
      <c r="G7" s="34" t="s">
        <v>3</v>
      </c>
      <c r="H7" s="17" t="s">
        <v>18</v>
      </c>
      <c r="I7" s="11" t="s">
        <v>83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28.8" x14ac:dyDescent="0.3">
      <c r="A8" s="38" t="s">
        <v>77</v>
      </c>
      <c r="B8" s="28" t="s">
        <v>80</v>
      </c>
      <c r="C8" s="11" t="s">
        <v>81</v>
      </c>
      <c r="D8" s="17" t="s">
        <v>5</v>
      </c>
      <c r="E8" s="34">
        <v>518</v>
      </c>
      <c r="F8" s="34">
        <v>344</v>
      </c>
      <c r="G8" s="34" t="s">
        <v>3</v>
      </c>
      <c r="H8" s="17" t="s">
        <v>56</v>
      </c>
      <c r="I8" s="11" t="s">
        <v>85</v>
      </c>
      <c r="J8" s="10">
        <f>IF(G8="No Change","N/A",IF(G8="New Tag Required",Lookup!F:F,IF(G8="Remove Old Tag",Lookup!F:F,IF(G8="N/A","N/A",""))))</f>
        <v>0</v>
      </c>
      <c r="K8" s="35"/>
      <c r="L8" s="10"/>
      <c r="M8" s="10">
        <f>IF(H8="No Change","N/A",IF(H8="New Tag Required",Lookup!F:F,IF(H8="Remove Old Sign",Lookup!F:F,IF(H8="N/A","N/A",""))))</f>
        <v>0</v>
      </c>
      <c r="N8" s="35"/>
      <c r="O8" s="10"/>
    </row>
    <row r="9" spans="1:16" ht="28.8" x14ac:dyDescent="0.3">
      <c r="A9" s="38" t="s">
        <v>78</v>
      </c>
      <c r="B9" s="28" t="s">
        <v>80</v>
      </c>
      <c r="C9" s="11" t="s">
        <v>82</v>
      </c>
      <c r="D9" s="17" t="s">
        <v>6</v>
      </c>
      <c r="E9" s="34">
        <v>100</v>
      </c>
      <c r="F9" s="34">
        <v>100</v>
      </c>
      <c r="G9" s="34" t="s">
        <v>3</v>
      </c>
      <c r="H9" s="17" t="s">
        <v>56</v>
      </c>
      <c r="J9" s="10">
        <f>IF(G9="No Change","N/A",IF(G9="New Tag Required",Lookup!F:F,IF(G9="Remove Old Tag",Lookup!F:F,IF(G9="N/A","N/A",""))))</f>
        <v>0</v>
      </c>
      <c r="K9" s="35"/>
      <c r="L9" s="10"/>
      <c r="M9" s="10">
        <f>IF(H9="No Change","N/A",IF(H9="New Tag Required",Lookup!F:F,IF(H9="Remove Old Sign",Lookup!F:F,IF(H9="N/A","N/A",""))))</f>
        <v>0</v>
      </c>
      <c r="N9" s="35"/>
      <c r="O9" s="10"/>
    </row>
    <row r="10" spans="1:16" ht="28.8" x14ac:dyDescent="0.3">
      <c r="A10" s="38">
        <v>106</v>
      </c>
      <c r="B10" s="28" t="s">
        <v>80</v>
      </c>
      <c r="C10" s="11" t="s">
        <v>22</v>
      </c>
      <c r="D10" s="17" t="s">
        <v>5</v>
      </c>
      <c r="E10" s="34">
        <v>162</v>
      </c>
      <c r="F10" s="34">
        <v>122</v>
      </c>
      <c r="G10" s="34" t="s">
        <v>2</v>
      </c>
      <c r="H10" s="17" t="s">
        <v>13</v>
      </c>
      <c r="I10" s="11" t="s">
        <v>84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38">
        <v>121</v>
      </c>
      <c r="B11" s="28" t="s">
        <v>80</v>
      </c>
      <c r="C11" s="11" t="s">
        <v>51</v>
      </c>
      <c r="D11" s="17" t="s">
        <v>5</v>
      </c>
      <c r="E11" s="34">
        <v>345</v>
      </c>
      <c r="F11" s="34">
        <v>350</v>
      </c>
      <c r="G11" s="34" t="s">
        <v>2</v>
      </c>
      <c r="H11" s="17" t="s">
        <v>13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x14ac:dyDescent="0.3">
      <c r="A12" s="36" t="s">
        <v>79</v>
      </c>
      <c r="B12" s="28" t="s">
        <v>80</v>
      </c>
      <c r="C12" s="11" t="s">
        <v>89</v>
      </c>
      <c r="D12" s="17" t="s">
        <v>5</v>
      </c>
      <c r="E12" s="34">
        <v>100</v>
      </c>
      <c r="F12" s="34">
        <v>117</v>
      </c>
      <c r="G12" s="34" t="s">
        <v>2</v>
      </c>
      <c r="H12" s="17" t="s">
        <v>18</v>
      </c>
      <c r="I12" s="11" t="s">
        <v>86</v>
      </c>
      <c r="J12" s="10" t="str">
        <f>IF(G12="No Change","N/A",IF(G12="New Tag Required",Lookup!F:F,IF(G12="Remove Old Tag",Lookup!F:F,IF(G12="N/A","N/A",""))))</f>
        <v>N/A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 t="s">
        <v>87</v>
      </c>
      <c r="B13" s="28" t="s">
        <v>80</v>
      </c>
      <c r="C13" s="11" t="s">
        <v>90</v>
      </c>
      <c r="D13" s="17" t="s">
        <v>5</v>
      </c>
      <c r="E13" s="34">
        <v>100</v>
      </c>
      <c r="F13" s="34">
        <v>0</v>
      </c>
      <c r="G13" s="34" t="s">
        <v>13</v>
      </c>
      <c r="I13" s="11" t="s">
        <v>91</v>
      </c>
      <c r="J13" s="10" t="str">
        <f>IF(G13="No Change","N/A",IF(G13="New Tag Required",Lookup!F:F,IF(G13="Remove Old Tag",Lookup!F:F,IF(G13="N/A","N/A",""))))</f>
        <v>N/A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 t="s">
        <v>88</v>
      </c>
      <c r="B14" s="28" t="s">
        <v>80</v>
      </c>
      <c r="C14" s="11" t="s">
        <v>90</v>
      </c>
      <c r="D14" s="17" t="s">
        <v>5</v>
      </c>
      <c r="E14" s="34">
        <v>516</v>
      </c>
      <c r="F14" s="34">
        <v>0</v>
      </c>
      <c r="G14" s="34" t="s">
        <v>13</v>
      </c>
      <c r="I14" s="11" t="s">
        <v>92</v>
      </c>
      <c r="J14" s="10" t="str">
        <f>IF(G14="No Change","N/A",IF(G14="New Tag Required",Lookup!F:F,IF(G14="Remove Old Tag",Lookup!F:F,IF(G14="N/A","N/A",""))))</f>
        <v>N/A</v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4</v>
      </c>
      <c r="H22" s="13">
        <f>COUNTIF(H6:H21,"New Sign Required")</f>
        <v>3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2" priority="126" operator="containsText" text="New Tag Required">
      <formula>NOT(ISERROR(SEARCH("New Tag Required",G7)))</formula>
    </cfRule>
  </conditionalFormatting>
  <conditionalFormatting sqref="D7:D87">
    <cfRule type="containsText" dxfId="41" priority="125" operator="containsText" text="Yes">
      <formula>NOT(ISERROR(SEARCH("Yes",D7)))</formula>
    </cfRule>
  </conditionalFormatting>
  <conditionalFormatting sqref="H27:H87 H188:H409 H7:H20">
    <cfRule type="containsText" dxfId="40" priority="113" operator="containsText" text="New Sign Required">
      <formula>NOT(ISERROR(SEARCH("New Sign Required",H7)))</formula>
    </cfRule>
  </conditionalFormatting>
  <conditionalFormatting sqref="G27:G87 G7:H20">
    <cfRule type="containsText" dxfId="39" priority="112" operator="containsText" text="Action Required">
      <formula>NOT(ISERROR(SEARCH("Action Required",G7)))</formula>
    </cfRule>
  </conditionalFormatting>
  <conditionalFormatting sqref="H27:H87">
    <cfRule type="containsText" dxfId="38" priority="111" operator="containsText" text="Action Required">
      <formula>NOT(ISERROR(SEARCH("Action Required",H27)))</formula>
    </cfRule>
  </conditionalFormatting>
  <conditionalFormatting sqref="G23:G26">
    <cfRule type="containsText" dxfId="37" priority="53" operator="containsText" text="New Tag Required">
      <formula>NOT(ISERROR(SEARCH("New Tag Required",G23)))</formula>
    </cfRule>
  </conditionalFormatting>
  <conditionalFormatting sqref="H23:H26">
    <cfRule type="containsText" dxfId="36" priority="51" operator="containsText" text="New Sign Required">
      <formula>NOT(ISERROR(SEARCH("New Sign Required",H23)))</formula>
    </cfRule>
  </conditionalFormatting>
  <conditionalFormatting sqref="G23:G26">
    <cfRule type="containsText" dxfId="35" priority="50" operator="containsText" text="Action Required">
      <formula>NOT(ISERROR(SEARCH("Action Required",G23)))</formula>
    </cfRule>
  </conditionalFormatting>
  <conditionalFormatting sqref="H23:H26">
    <cfRule type="containsText" dxfId="34" priority="49" operator="containsText" text="Action Required">
      <formula>NOT(ISERROR(SEARCH("Action Required",H23)))</formula>
    </cfRule>
  </conditionalFormatting>
  <conditionalFormatting sqref="D88:D187">
    <cfRule type="containsText" dxfId="33" priority="45" operator="containsText" text="Yes">
      <formula>NOT(ISERROR(SEARCH("Yes",D88)))</formula>
    </cfRule>
  </conditionalFormatting>
  <conditionalFormatting sqref="H88:H187">
    <cfRule type="containsText" dxfId="32" priority="44" operator="containsText" text="New Sign Required">
      <formula>NOT(ISERROR(SEARCH("New Sign Required",H88)))</formula>
    </cfRule>
  </conditionalFormatting>
  <conditionalFormatting sqref="G88:G187">
    <cfRule type="containsText" dxfId="31" priority="43" operator="containsText" text="Action Required">
      <formula>NOT(ISERROR(SEARCH("Action Required",G88)))</formula>
    </cfRule>
  </conditionalFormatting>
  <conditionalFormatting sqref="H88:H187">
    <cfRule type="containsText" dxfId="30" priority="42" operator="containsText" text="Action Required">
      <formula>NOT(ISERROR(SEARCH("Action Required",H88)))</formula>
    </cfRule>
  </conditionalFormatting>
  <conditionalFormatting sqref="D6">
    <cfRule type="containsText" dxfId="29" priority="39" operator="containsText" text="Yes">
      <formula>NOT(ISERROR(SEARCH("Yes",D6)))</formula>
    </cfRule>
  </conditionalFormatting>
  <conditionalFormatting sqref="J2:N2">
    <cfRule type="cellIs" dxfId="28" priority="19" operator="notEqual">
      <formula>0</formula>
    </cfRule>
  </conditionalFormatting>
  <conditionalFormatting sqref="J6:J19">
    <cfRule type="cellIs" dxfId="27" priority="18" operator="equal">
      <formula>0</formula>
    </cfRule>
  </conditionalFormatting>
  <conditionalFormatting sqref="M6:M19">
    <cfRule type="cellIs" dxfId="26" priority="17" operator="equal">
      <formula>0</formula>
    </cfRule>
  </conditionalFormatting>
  <conditionalFormatting sqref="J6:J19 M6:M19">
    <cfRule type="cellIs" dxfId="25" priority="14" operator="equal">
      <formula>"In Progress"</formula>
    </cfRule>
    <cfRule type="cellIs" dxfId="24" priority="15" operator="equal">
      <formula>"Log Issues"</formula>
    </cfRule>
    <cfRule type="cellIs" dxfId="23" priority="16" operator="equal">
      <formula>"N/A"</formula>
    </cfRule>
  </conditionalFormatting>
  <conditionalFormatting sqref="K6:L11">
    <cfRule type="expression" dxfId="22" priority="13">
      <formula>$J6="Log Issues"</formula>
    </cfRule>
  </conditionalFormatting>
  <conditionalFormatting sqref="N6:N11">
    <cfRule type="expression" dxfId="21" priority="12">
      <formula>$M6="Log Issues"</formula>
    </cfRule>
  </conditionalFormatting>
  <conditionalFormatting sqref="G6">
    <cfRule type="containsText" dxfId="20" priority="11" operator="containsText" text="New Tag Required">
      <formula>NOT(ISERROR(SEARCH("New Tag Required",G6)))</formula>
    </cfRule>
  </conditionalFormatting>
  <conditionalFormatting sqref="H6">
    <cfRule type="containsText" dxfId="19" priority="10" operator="containsText" text="New Sign Required">
      <formula>NOT(ISERROR(SEARCH("New Sign Required",H6)))</formula>
    </cfRule>
  </conditionalFormatting>
  <conditionalFormatting sqref="G6">
    <cfRule type="containsText" dxfId="18" priority="9" operator="containsText" text="Action Required">
      <formula>NOT(ISERROR(SEARCH("Action Required",G6)))</formula>
    </cfRule>
  </conditionalFormatting>
  <conditionalFormatting sqref="H6">
    <cfRule type="containsText" dxfId="17" priority="8" operator="containsText" text="Action Required">
      <formula>NOT(ISERROR(SEARCH("Action Required",H6)))</formula>
    </cfRule>
  </conditionalFormatting>
  <conditionalFormatting sqref="H1:H1048576">
    <cfRule type="containsText" dxfId="16" priority="6" operator="containsText" text="Remove Old Sign">
      <formula>NOT(ISERROR(SEARCH("Remove Old Sign",H1)))</formula>
    </cfRule>
    <cfRule type="containsText" dxfId="15" priority="7" operator="containsText" text="Move Sign to New Location">
      <formula>NOT(ISERROR(SEARCH("Move Sign to New Location",H1)))</formula>
    </cfRule>
  </conditionalFormatting>
  <conditionalFormatting sqref="G3:G1048576">
    <cfRule type="containsText" dxfId="14" priority="5" operator="containsText" text="Remove Old Tag">
      <formula>NOT(ISERROR(SEARCH("Remove Old Tag",G3)))</formula>
    </cfRule>
  </conditionalFormatting>
  <conditionalFormatting sqref="G1:G2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1" sqref="B11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0225</v>
      </c>
      <c r="C1" s="53"/>
      <c r="D1" s="18" t="s">
        <v>10</v>
      </c>
      <c r="E1" s="54">
        <f>'KD Changes'!G1</f>
        <v>42226</v>
      </c>
    </row>
    <row r="2" spans="1:10" x14ac:dyDescent="0.3">
      <c r="A2" s="57" t="s">
        <v>8</v>
      </c>
      <c r="B2" s="58" t="str">
        <f>VLOOKUP(B1,[1]BuildingList!A:B,2,FALSE)</f>
        <v>T H Morgan Biological Sciences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93</v>
      </c>
      <c r="B6" s="73" t="s">
        <v>94</v>
      </c>
      <c r="C6" s="55" t="s">
        <v>70</v>
      </c>
      <c r="G6" s="32"/>
      <c r="H6" s="32"/>
      <c r="I6" s="55"/>
      <c r="J6" s="55"/>
    </row>
    <row r="7" spans="1:10" x14ac:dyDescent="0.3">
      <c r="A7" s="72" t="s">
        <v>95</v>
      </c>
      <c r="B7" s="73" t="s">
        <v>96</v>
      </c>
      <c r="C7" s="55" t="s">
        <v>70</v>
      </c>
      <c r="G7" s="32"/>
      <c r="H7" s="32"/>
      <c r="I7" s="55"/>
      <c r="J7" s="55"/>
    </row>
    <row r="8" spans="1:10" ht="15" customHeight="1" x14ac:dyDescent="0.3">
      <c r="A8" s="72" t="s">
        <v>97</v>
      </c>
      <c r="B8" s="73" t="s">
        <v>98</v>
      </c>
      <c r="C8" s="55" t="s">
        <v>69</v>
      </c>
      <c r="G8" s="32"/>
      <c r="H8" s="32"/>
      <c r="I8" s="55"/>
      <c r="J8" s="55"/>
    </row>
    <row r="9" spans="1:10" x14ac:dyDescent="0.3">
      <c r="A9" s="72" t="s">
        <v>99</v>
      </c>
      <c r="B9" s="73" t="s">
        <v>101</v>
      </c>
      <c r="C9" s="55" t="s">
        <v>69</v>
      </c>
      <c r="G9" s="32"/>
      <c r="H9" s="32"/>
      <c r="I9" s="55"/>
      <c r="J9" s="55"/>
    </row>
    <row r="10" spans="1:10" x14ac:dyDescent="0.3">
      <c r="A10" s="72" t="s">
        <v>100</v>
      </c>
      <c r="B10" s="73" t="s">
        <v>102</v>
      </c>
      <c r="C10" s="55" t="s">
        <v>69</v>
      </c>
      <c r="F10" s="64"/>
      <c r="G10" s="32"/>
      <c r="H10" s="32"/>
    </row>
    <row r="11" spans="1:10" x14ac:dyDescent="0.3">
      <c r="A11" s="72" t="s">
        <v>103</v>
      </c>
      <c r="B11" s="73" t="s">
        <v>104</v>
      </c>
      <c r="C11" s="55" t="s">
        <v>69</v>
      </c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2" priority="16" operator="containsText" text="New Tag Required">
      <formula>NOT(ISERROR(SEARCH("New Tag Required",G39)))</formula>
    </cfRule>
  </conditionalFormatting>
  <conditionalFormatting sqref="D49:D98">
    <cfRule type="containsText" dxfId="11" priority="15" operator="containsText" text="Yes">
      <formula>NOT(ISERROR(SEARCH("Yes",D49)))</formula>
    </cfRule>
  </conditionalFormatting>
  <conditionalFormatting sqref="H39:H98 H199:H420">
    <cfRule type="containsText" dxfId="10" priority="14" operator="containsText" text="New Sign Required">
      <formula>NOT(ISERROR(SEARCH("New Sign Required",H39)))</formula>
    </cfRule>
  </conditionalFormatting>
  <conditionalFormatting sqref="G39:G98">
    <cfRule type="containsText" dxfId="9" priority="13" operator="containsText" text="Action Required">
      <formula>NOT(ISERROR(SEARCH("Action Required",G39)))</formula>
    </cfRule>
  </conditionalFormatting>
  <conditionalFormatting sqref="H39:H98">
    <cfRule type="containsText" dxfId="8" priority="12" operator="containsText" text="Action Required">
      <formula>NOT(ISERROR(SEARCH("Action Required",H39)))</formula>
    </cfRule>
  </conditionalFormatting>
  <conditionalFormatting sqref="D99:D198">
    <cfRule type="containsText" dxfId="7" priority="7" operator="containsText" text="Yes">
      <formula>NOT(ISERROR(SEARCH("Yes",D99)))</formula>
    </cfRule>
  </conditionalFormatting>
  <conditionalFormatting sqref="H99:H198">
    <cfRule type="containsText" dxfId="6" priority="6" operator="containsText" text="New Sign Required">
      <formula>NOT(ISERROR(SEARCH("New Sign Required",H99)))</formula>
    </cfRule>
  </conditionalFormatting>
  <conditionalFormatting sqref="G99:G198">
    <cfRule type="containsText" dxfId="5" priority="5" operator="containsText" text="Action Required">
      <formula>NOT(ISERROR(SEARCH("Action Required",G99)))</formula>
    </cfRule>
  </conditionalFormatting>
  <conditionalFormatting sqref="H99:H198">
    <cfRule type="containsText" dxfId="4" priority="4" operator="containsText" text="Action Required">
      <formula>NOT(ISERROR(SEARCH("Action Required",H99)))</formula>
    </cfRule>
  </conditionalFormatting>
  <conditionalFormatting sqref="H1:H4 H39:H1048576 G5:G38">
    <cfRule type="containsText" dxfId="3" priority="2" operator="containsText" text="Remove Old Sign">
      <formula>NOT(ISERROR(SEARCH("Remove Old Sign",G1)))</formula>
    </cfRule>
    <cfRule type="containsText" dxfId="2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2015-08-31T20:07:29Z</dcterms:modified>
</cp:coreProperties>
</file>