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23\"/>
    </mc:Choice>
  </mc:AlternateContent>
  <bookViews>
    <workbookView xWindow="0" yWindow="0" windowWidth="25200" windowHeight="1185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H28" i="1" l="1"/>
  <c r="G28" i="1"/>
  <c r="M28" i="1" l="1"/>
  <c r="K2" i="1" s="1"/>
  <c r="J28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<sst xmlns="http://schemas.openxmlformats.org/spreadsheetml/2006/main" count="97" uniqueCount="79">
  <si>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</si>
  <si>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</si>
  <si>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</si>
  <si>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</si>
  <si>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</si>
  <si>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</si>
  <si>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</si>
  <si>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</si>
  <si>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</si>
  <si>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</si>
  <si>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</si>
  <si>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</si>
  <si>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</si>
  <si>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</si>
  <si>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</si>
  <si>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</si>
  <si>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</si>
  <si>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</si>
  <si>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</si>
  <si>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</si>
  <si>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</si>
  <si>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</si>
  <si>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</si>
  <si>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</si>
  <si>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</si>
  <si>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</si>
  <si>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</si>
  <si>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</si>
  <si>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</si>
  <si>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</si>
  <si>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</si>
  <si>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</si>
  <si>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</si>
  <si>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</si>
  <si>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</si>
  <si>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</si>
  <si>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</si>
  <si>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</si>
  <si>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</si>
  <si>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</si>
  <si>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</si>
  <si>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</si>
  <si>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</si>
  <si>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</si>
  <si>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</si>
  <si>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</si>
  <si>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</si>
  <si>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</si>
  <si>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</si>
  <si>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</si>
  <si>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</si>
  <si>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</si>
  <si>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</si>
  <si>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</si>
  <si>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</si>
  <si>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</si>
  <si>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</si>
  <si>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</si>
  <si>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</si>
  <si>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</si>
  <si>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</si>
  <si>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</si>
  <si>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</si>
  <si>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</si>
  <si>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</si>
  <si>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</si>
  <si>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</si>
  <si>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</si>
  <si>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</si>
  <si>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</si>
  <si>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</si>
  <si>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</si>
  <si>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</si>
  <si>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</si>
  <si>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</si>
  <si>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0223</t>
  </si>
  <si>
    <t>D103</t>
  </si>
  <si>
    <t>01</t>
  </si>
  <si>
    <t>Subtracted Colums from SFT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</si>
</sst>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  <cell r="B377">
            <v>8633</v>
          </cell>
          <cell r="C377" t="str">
            <v>UK HealthCare Good Samaritan Hospital</v>
          </cell>
          <cell r="D377" t="str">
            <v>UK HealthCare Good Samaritan Hospital</v>
          </cell>
        </row>
        <row r="378">
          <cell r="A378" t="str">
            <v>9127</v>
          </cell>
          <cell r="B378">
            <v>9127</v>
          </cell>
          <cell r="C378" t="str">
            <v>1101 S. Limestone</v>
          </cell>
          <cell r="D378" t="str">
            <v>1101 S. Limestone</v>
          </cell>
        </row>
        <row r="379">
          <cell r="A379" t="str">
            <v>9362</v>
          </cell>
          <cell r="B379" t="str">
            <v>9362</v>
          </cell>
          <cell r="C379" t="str">
            <v>114 Conn Terrace</v>
          </cell>
          <cell r="D379" t="str">
            <v>114 Conn Terrace</v>
          </cell>
        </row>
        <row r="380">
          <cell r="A380" t="str">
            <v>9363</v>
          </cell>
          <cell r="B380" t="str">
            <v>9363</v>
          </cell>
          <cell r="C380" t="str">
            <v>116 Conn Terrace</v>
          </cell>
          <cell r="D380" t="str">
            <v>116 Conn Terrace</v>
          </cell>
        </row>
        <row r="381">
          <cell r="A381">
            <v>9813</v>
          </cell>
          <cell r="B381">
            <v>9813</v>
          </cell>
          <cell r="C381" t="str">
            <v>Child Development Center of the Bluegrass, Inc.</v>
          </cell>
          <cell r="D381" t="str">
            <v>Child Development Center of the Bluegrass, Inc.</v>
          </cell>
        </row>
        <row r="382">
          <cell r="A382" t="str">
            <v>9853</v>
          </cell>
          <cell r="B382">
            <v>9853</v>
          </cell>
          <cell r="C382" t="str">
            <v>Shriners Hospitals for Children Medical Center - Lexington</v>
          </cell>
          <cell r="D382" t="str">
            <v>Shriners Hospitals for Children Medical Center</v>
          </cell>
        </row>
        <row r="383">
          <cell r="A383" t="str">
            <v>9854</v>
          </cell>
          <cell r="B383">
            <v>9854</v>
          </cell>
          <cell r="C383" t="str">
            <v>Anthropology Research Building</v>
          </cell>
          <cell r="D383" t="str">
            <v>Anthropology Research Building</v>
          </cell>
        </row>
        <row r="384">
          <cell r="A384" t="str">
            <v>9861</v>
          </cell>
          <cell r="B384">
            <v>9861</v>
          </cell>
          <cell r="C384" t="str">
            <v>845 Angliana Ave</v>
          </cell>
          <cell r="D384" t="str">
            <v>845 Angliana Ave</v>
          </cell>
        </row>
        <row r="385">
          <cell r="A385" t="str">
            <v>9925</v>
          </cell>
          <cell r="B385">
            <v>9925</v>
          </cell>
          <cell r="C385" t="str">
            <v>Alpha Phi Sorority</v>
          </cell>
          <cell r="D385" t="str">
            <v>Alpha Phi Sorority</v>
          </cell>
        </row>
        <row r="386">
          <cell r="A386" t="str">
            <v>9983</v>
          </cell>
          <cell r="B386">
            <v>9983</v>
          </cell>
          <cell r="C386" t="str">
            <v>College of Medicine Building</v>
          </cell>
          <cell r="D386" t="str">
            <v>College of Medicine Building</v>
          </cell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/>
          <cell r="B416"/>
          <cell r="C416"/>
          <cell r="D41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zoomScale="90" zoomScaleNormal="90" workbookViewId="0">
      <selection activeCell="A19" sqref="A19:XFD2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42724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Warren Wright Medical Plaza</v>
      </c>
      <c r="C2" s="78"/>
      <c r="F2" s="69" t="s">
        <v>12</v>
      </c>
      <c r="G2" s="22" t="s">
        <v>72</v>
      </c>
      <c r="J2" s="15">
        <f>G28-J28</f>
        <v>0</v>
      </c>
      <c r="K2" s="15">
        <f>H28-M28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3160</v>
      </c>
      <c r="F6" s="50">
        <v>3147</v>
      </c>
      <c r="G6" s="50" t="s">
        <v>2</v>
      </c>
      <c r="H6" s="41" t="s">
        <v>2</v>
      </c>
      <c r="I6" s="42" t="s">
        <v>78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5"/>
      <c r="M19" s="59" t="str">
        <f>IF(H19="No Change","N/A",IF(H19="New Tag Required",Lookup!F:F,IF(H19="Remove Old Sign",Lookup!F:F,IF(H19="N/A","N/A",""))))</f>
        <v/>
      </c>
      <c r="N19" s="65"/>
    </row>
    <row r="20" spans="1:15" s="41" customFormat="1" x14ac:dyDescent="0.25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5"/>
      <c r="M20" s="59" t="str">
        <f>IF(H20="No Change","N/A",IF(H20="New Tag Required",Lookup!F:F,IF(H20="Remove Old Sign",Lookup!F:F,IF(H20="N/A","N/A",""))))</f>
        <v/>
      </c>
      <c r="N20" s="65"/>
    </row>
    <row r="21" spans="1:15" s="41" customFormat="1" x14ac:dyDescent="0.25">
      <c r="A21" s="49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5"/>
      <c r="M21" s="59" t="str">
        <f>IF(H21="No Change","N/A",IF(H21="New Tag Required",Lookup!F:F,IF(H21="Remove Old Sign",Lookup!F:F,IF(H21="N/A","N/A",""))))</f>
        <v/>
      </c>
      <c r="N21" s="65"/>
    </row>
    <row r="22" spans="1:15" s="41" customFormat="1" x14ac:dyDescent="0.25">
      <c r="A22" s="49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5"/>
    </row>
    <row r="23" spans="1:15" x14ac:dyDescent="0.2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ht="15.75" thickBot="1" x14ac:dyDescent="0.3">
      <c r="A26" s="56"/>
      <c r="C26" s="11"/>
      <c r="E26" s="30"/>
      <c r="F26" s="30"/>
      <c r="G26" s="30"/>
      <c r="K26" s="32"/>
      <c r="N26" s="32"/>
    </row>
    <row r="27" spans="1:15" ht="45" x14ac:dyDescent="0.25">
      <c r="A27" s="56"/>
      <c r="C27" s="11"/>
      <c r="E27" s="30"/>
      <c r="F27" s="30"/>
      <c r="G27" s="74" t="s">
        <v>45</v>
      </c>
      <c r="H27" s="75" t="s">
        <v>46</v>
      </c>
      <c r="J27" s="76" t="s">
        <v>40</v>
      </c>
      <c r="K27" s="10"/>
      <c r="L27" s="10"/>
      <c r="M27" s="76" t="s">
        <v>41</v>
      </c>
    </row>
    <row r="28" spans="1:15" ht="15.75" thickBot="1" x14ac:dyDescent="0.3">
      <c r="A28" s="56"/>
      <c r="C28" s="11"/>
      <c r="E28" s="30"/>
      <c r="F28" s="30"/>
      <c r="G28" s="14">
        <f>COUNTIF(G6:G27,"New Tag Required")</f>
        <v>0</v>
      </c>
      <c r="H28" s="13">
        <f>COUNTIF(H6:H27,"New Sign Required")</f>
        <v>0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7"/>
      <c r="C36" s="11"/>
      <c r="E36" s="30"/>
      <c r="F36" s="33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4"/>
      <c r="G38" s="30"/>
    </row>
    <row r="39" spans="1:7" x14ac:dyDescent="0.25">
      <c r="A39" s="56"/>
      <c r="C39" s="11"/>
      <c r="E39" s="30"/>
      <c r="F39" s="33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1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6"/>
      <c r="C48" s="11"/>
      <c r="E48" s="30"/>
      <c r="F48" s="30"/>
      <c r="G48" s="30"/>
    </row>
    <row r="49" spans="1:3" x14ac:dyDescent="0.25">
      <c r="A49" s="56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3:G47 G10:G26">
    <cfRule type="containsText" dxfId="52" priority="122" operator="containsText" text="New Tag Required">
      <formula>NOT(ISERROR(SEARCH("New Tag Required",G10)))</formula>
    </cfRule>
  </conditionalFormatting>
  <conditionalFormatting sqref="D6 D8 D10:D93">
    <cfRule type="containsText" dxfId="51" priority="121" operator="containsText" text="Yes">
      <formula>NOT(ISERROR(SEARCH("Yes",D6)))</formula>
    </cfRule>
  </conditionalFormatting>
  <conditionalFormatting sqref="H33:H93 H194:H415 H10:H26">
    <cfRule type="containsText" dxfId="50" priority="109" operator="containsText" text="New Sign Required">
      <formula>NOT(ISERROR(SEARCH("New Sign Required",H10)))</formula>
    </cfRule>
  </conditionalFormatting>
  <conditionalFormatting sqref="G33:G93 G10:H26">
    <cfRule type="containsText" dxfId="49" priority="108" operator="containsText" text="Action Required">
      <formula>NOT(ISERROR(SEARCH("Action Required",G10)))</formula>
    </cfRule>
  </conditionalFormatting>
  <conditionalFormatting sqref="H33:H93">
    <cfRule type="containsText" dxfId="48" priority="107" operator="containsText" text="Action Required">
      <formula>NOT(ISERROR(SEARCH("Action Required",H33)))</formula>
    </cfRule>
  </conditionalFormatting>
  <conditionalFormatting sqref="G6 G29:G32">
    <cfRule type="containsText" dxfId="47" priority="49" operator="containsText" text="New Tag Required">
      <formula>NOT(ISERROR(SEARCH("New Tag Required",G6)))</formula>
    </cfRule>
  </conditionalFormatting>
  <conditionalFormatting sqref="H6 H29:H32">
    <cfRule type="containsText" dxfId="46" priority="47" operator="containsText" text="New Sign Required">
      <formula>NOT(ISERROR(SEARCH("New Sign Required",H6)))</formula>
    </cfRule>
  </conditionalFormatting>
  <conditionalFormatting sqref="G6 G29:G32">
    <cfRule type="containsText" dxfId="45" priority="46" operator="containsText" text="Action Required">
      <formula>NOT(ISERROR(SEARCH("Action Required",G6)))</formula>
    </cfRule>
  </conditionalFormatting>
  <conditionalFormatting sqref="H6 H29:H32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4:D193">
    <cfRule type="containsText" dxfId="40" priority="41" operator="containsText" text="Yes">
      <formula>NOT(ISERROR(SEARCH("Yes",D94)))</formula>
    </cfRule>
  </conditionalFormatting>
  <conditionalFormatting sqref="H94:H193">
    <cfRule type="containsText" dxfId="39" priority="40" operator="containsText" text="New Sign Required">
      <formula>NOT(ISERROR(SEARCH("New Sign Required",H94)))</formula>
    </cfRule>
  </conditionalFormatting>
  <conditionalFormatting sqref="G94:G193">
    <cfRule type="containsText" dxfId="38" priority="39" operator="containsText" text="Action Required">
      <formula>NOT(ISERROR(SEARCH("Action Required",G94)))</formula>
    </cfRule>
  </conditionalFormatting>
  <conditionalFormatting sqref="H94:H193">
    <cfRule type="containsText" dxfId="37" priority="38" operator="containsText" text="Action Required">
      <formula>NOT(ISERROR(SEARCH("Action Required",H94)))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5">
    <cfRule type="cellIs" dxfId="25" priority="14" operator="equal">
      <formula>0</formula>
    </cfRule>
  </conditionalFormatting>
  <conditionalFormatting sqref="M6:M25">
    <cfRule type="cellIs" dxfId="24" priority="13" operator="equal">
      <formula>0</formula>
    </cfRule>
  </conditionalFormatting>
  <conditionalFormatting sqref="J6:J25 M6:M25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H29:H193 H26</xm:sqref>
        </x14:dataValidation>
        <x14:dataValidation type="list" allowBlank="1" showInputMessage="1" showErrorMessage="1">
          <x14:formula1>
            <xm:f>Lookup!$A$1:$A$4</xm:f>
          </x14:formula1>
          <xm:sqref>G29:G193 G26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G6:G25</xm:sqref>
        </x14:dataValidation>
        <x14:dataValidation type="list" allowBlank="1" showInputMessage="1" showErrorMessage="1">
          <x14:formula1>
            <xm:f>Lookup!$D$1:$D$10</xm:f>
          </x14:formula1>
          <xm:sqref>H6:H25</xm:sqref>
        </x14:dataValidation>
        <x14:dataValidation type="list" allowBlank="1" showInputMessage="1" showErrorMessage="1">
          <x14:formula1>
            <xm:f>Lookup!$F$1:$F$7</xm:f>
          </x14:formula1>
          <xm:sqref>J6:J25</xm:sqref>
        </x14:dataValidation>
        <x14:dataValidation type="list" allowBlank="1" showInputMessage="1" showErrorMessage="1">
          <x14:formula1>
            <xm:f>Lookup!$F$1:$F$8</xm:f>
          </x14:formula1>
          <xm:sqref>M6:M25</xm:sqref>
        </x14:dataValidation>
        <x14:dataValidation type="list" allowBlank="1" showInputMessage="1">
          <x14:formula1>
            <xm:f>Lookup!$E$1:$E$19</xm:f>
          </x14:formula1>
          <xm:sqref>C6:C193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0223</v>
      </c>
      <c r="C1" s="39"/>
      <c r="D1" s="17" t="s">
        <v>10</v>
      </c>
      <c r="E1" s="40">
        <f>'KD Changes'!G1</f>
        <v>42724</v>
      </c>
    </row>
    <row r="2" spans="1:10" ht="15" customHeight="1" x14ac:dyDescent="0.25">
      <c r="A2" s="43" t="s">
        <v>8</v>
      </c>
      <c r="B2" s="44" t="str">
        <f>VLOOKUP(B1,[1]BuildingList!A:B,2,FALSE)</f>
        <v>Warren Wright Medical Plaza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2016-12-22T20:58:12Z</dcterms:modified>
</cp:coreProperties>
</file>