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223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6" i="1"/>
  <c r="J7" i="1"/>
  <c r="J8" i="1"/>
  <c r="J9" i="1"/>
  <c r="J10" i="1"/>
  <c r="J11" i="1"/>
  <c r="J12" i="1"/>
  <c r="J13" i="1"/>
  <c r="J14" i="1"/>
  <c r="J15" i="1"/>
  <c r="J16" i="1"/>
  <c r="H19" i="1" l="1"/>
  <c r="G19" i="1"/>
  <c r="M19" i="1" l="1"/>
  <c r="K2" i="1" s="1"/>
  <c r="J1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<sst xmlns="http://schemas.openxmlformats.org/spreadsheetml/2006/main" count="104" uniqueCount="83">
  <si>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</si>
  <si>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</si>
  <si>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</si>
  <si>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</si>
  <si>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</si>
  <si>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</si>
  <si>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</si>
  <si>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</si>
  <si>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</si>
  <si>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</si>
  <si>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</si>
  <si>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</si>
  <si>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</si>
  <si>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</si>
  <si>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</si>
  <si>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</si>
  <si>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</si>
  <si>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</si>
  <si>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</si>
  <si>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</si>
  <si>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</si>
  <si>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</si>
  <si>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</si>
  <si>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</si>
  <si>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</si>
  <si>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</si>
  <si>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</si>
  <si>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</si>
  <si>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</si>
  <si>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</si>
  <si>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</si>
  <si>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</si>
  <si>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</si>
  <si>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</si>
  <si>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</si>
  <si>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</si>
  <si>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</si>
  <si>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</si>
  <si>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</si>
  <si>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</si>
  <si>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</si>
  <si>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</si>
  <si>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</si>
  <si>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</si>
  <si>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</si>
  <si>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</si>
  <si>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</si>
  <si>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</si>
  <si>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</si>
  <si>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</si>
  <si>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</si>
  <si>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</si>
  <si>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</si>
  <si>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</si>
  <si>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</si>
  <si>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</si>
  <si>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</si>
  <si>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</si>
  <si>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</si>
  <si>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</si>
  <si>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</si>
  <si>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</si>
  <si>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</si>
  <si>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</si>
  <si>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</si>
  <si>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</si>
  <si>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</si>
  <si>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</si>
  <si>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</si>
  <si>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</si>
  <si>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</si>
  <si>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</si>
  <si>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</si>
  <si>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</si>
  <si>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</si>
  <si>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0223</t>
  </si>
  <si>
    <t>C321</t>
  </si>
  <si>
    <t>Added a Door</t>
  </si>
  <si>
    <t>C340</t>
  </si>
  <si>
    <t>03</t>
  </si>
  <si>
    <t>Removed a Door</t>
  </si>
  <si>
    <t>Removed door, frame repainted</t>
  </si>
  <si>
    <t>changes do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</si>
</sst>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quotePrefix="1" applyFont="1" applyAlignme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zoomScale="90" zoomScaleNormal="90" workbookViewId="0">
      <selection activeCell="A6" sqref="A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32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7" t="s">
        <v>75</v>
      </c>
      <c r="C1" s="77"/>
      <c r="F1" s="67" t="s">
        <v>10</v>
      </c>
      <c r="G1" s="18">
        <v>42690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8" t="str">
        <f>VLOOKUP(B1,BuildingList!A:B,2,FALSE)</f>
        <v>Warren Wright Medical Plaza</v>
      </c>
      <c r="C2" s="78"/>
      <c r="F2" s="68" t="s">
        <v>12</v>
      </c>
      <c r="G2" s="22" t="s">
        <v>68</v>
      </c>
      <c r="J2" s="15">
        <f>G19-J19</f>
        <v>2</v>
      </c>
      <c r="K2" s="15">
        <f>H19-M19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76</v>
      </c>
      <c r="B6" s="48" t="s">
        <v>79</v>
      </c>
      <c r="C6" s="42" t="s">
        <v>77</v>
      </c>
      <c r="D6" s="41" t="s">
        <v>5</v>
      </c>
      <c r="E6" s="50">
        <v>171</v>
      </c>
      <c r="F6" s="50">
        <v>172</v>
      </c>
      <c r="G6" s="50" t="s">
        <v>3</v>
      </c>
      <c r="H6" s="41" t="s">
        <v>18</v>
      </c>
      <c r="I6" s="42"/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ht="15" customHeight="1" x14ac:dyDescent="0.25">
      <c r="A7" s="48" t="s">
        <v>78</v>
      </c>
      <c r="B7" s="76" t="s">
        <v>79</v>
      </c>
      <c r="C7" s="42" t="s">
        <v>80</v>
      </c>
      <c r="D7" s="41" t="s">
        <v>6</v>
      </c>
      <c r="E7" s="50"/>
      <c r="G7" s="50" t="s">
        <v>3</v>
      </c>
      <c r="H7" s="41" t="s">
        <v>2</v>
      </c>
      <c r="I7" s="42" t="s">
        <v>81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49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M13" s="59" t="str">
        <f>IF(H13="No Change","N/A",IF(H13="New Tag Required",Lookup!F:F,IF(H13="Remove Old Sign",Lookup!F:F,IF(H13="N/A","N/A",""))))</f>
        <v/>
      </c>
      <c r="N13" s="64"/>
    </row>
    <row r="14" spans="1:16" x14ac:dyDescent="0.25">
      <c r="A14" s="56"/>
      <c r="C14" s="11"/>
      <c r="E14" s="30"/>
      <c r="F14" s="30"/>
      <c r="G14" s="30"/>
      <c r="J14" s="10" t="str">
        <f>IF(G14="No Change","N/A",IF(G14="New Tag Required",Lookup!F:F,IF(G14="Remove Old Tag",Lookup!F:F,IF(G14="N/A","N/A",""))))</f>
        <v/>
      </c>
      <c r="K14" s="32"/>
      <c r="M14" s="10" t="str">
        <f>IF(H14="No Change","N/A",IF(H14="New Tag Required",Lookup!F:F,IF(H14="Remove Old Sign",Lookup!F:F,IF(H14="N/A","N/A",""))))</f>
        <v/>
      </c>
      <c r="N14" s="32"/>
    </row>
    <row r="15" spans="1:16" x14ac:dyDescent="0.25">
      <c r="A15" s="56"/>
      <c r="C15" s="11"/>
      <c r="E15" s="30"/>
      <c r="F15" s="30"/>
      <c r="G15" s="30"/>
      <c r="J15" s="10" t="str">
        <f>IF(G15="No Change","N/A",IF(G15="New Tag Required",Lookup!F:F,IF(G15="Remove Old Tag",Lookup!F:F,IF(G15="N/A","N/A",""))))</f>
        <v/>
      </c>
      <c r="K15" s="32"/>
      <c r="M15" s="10" t="str">
        <f>IF(H15="No Change","N/A",IF(H15="New Tag Required",Lookup!F:F,IF(H15="Remove Old Sign",Lookup!F:F,IF(H15="N/A","N/A",""))))</f>
        <v/>
      </c>
      <c r="N15" s="32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ht="15.75" thickBot="1" x14ac:dyDescent="0.3">
      <c r="A17" s="56"/>
      <c r="C17" s="11"/>
      <c r="E17" s="30"/>
      <c r="F17" s="30"/>
      <c r="G17" s="30"/>
      <c r="K17" s="32"/>
      <c r="N17" s="32"/>
    </row>
    <row r="18" spans="1:14" ht="45" x14ac:dyDescent="0.25">
      <c r="A18" s="56"/>
      <c r="C18" s="11"/>
      <c r="E18" s="30"/>
      <c r="F18" s="30"/>
      <c r="G18" s="73" t="s">
        <v>45</v>
      </c>
      <c r="H18" s="74" t="s">
        <v>46</v>
      </c>
      <c r="J18" s="75" t="s">
        <v>40</v>
      </c>
      <c r="K18" s="10"/>
      <c r="L18" s="10"/>
      <c r="M18" s="75" t="s">
        <v>41</v>
      </c>
    </row>
    <row r="19" spans="1:14" ht="15.75" thickBot="1" x14ac:dyDescent="0.3">
      <c r="A19" s="56"/>
      <c r="C19" s="11"/>
      <c r="E19" s="30"/>
      <c r="F19" s="30"/>
      <c r="G19" s="14">
        <f>COUNTIF(G6:G18,"New Tag Required")</f>
        <v>2</v>
      </c>
      <c r="H19" s="13">
        <f>COUNTIF(H6:H18,"New Sign Required")</f>
        <v>1</v>
      </c>
      <c r="J19" s="12">
        <f>COUNTIF(J6:J18,"Installed")</f>
        <v>0</v>
      </c>
      <c r="K19" s="10"/>
      <c r="L19" s="10"/>
      <c r="M19" s="12">
        <f>COUNTIF(M6:M18,"Installed")</f>
        <v>0</v>
      </c>
    </row>
    <row r="20" spans="1:14" x14ac:dyDescent="0.25">
      <c r="A20" s="56"/>
      <c r="C20" s="11"/>
      <c r="E20" s="30"/>
      <c r="F20" s="30"/>
      <c r="G20" s="30"/>
    </row>
    <row r="21" spans="1:14" x14ac:dyDescent="0.25">
      <c r="A21" s="56"/>
      <c r="C21" s="11"/>
      <c r="E21" s="30"/>
      <c r="F21" s="30"/>
      <c r="G21" s="30"/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7"/>
      <c r="C27" s="11"/>
      <c r="E27" s="30"/>
      <c r="F27" s="33"/>
      <c r="G27" s="30"/>
    </row>
    <row r="28" spans="1:14" x14ac:dyDescent="0.25">
      <c r="A28" s="57"/>
      <c r="C28" s="11"/>
      <c r="E28" s="30"/>
      <c r="F28" s="33"/>
      <c r="G28" s="30"/>
    </row>
    <row r="29" spans="1:14" x14ac:dyDescent="0.25">
      <c r="A29" s="57"/>
      <c r="C29" s="11"/>
      <c r="E29" s="30"/>
      <c r="F29" s="34"/>
      <c r="G29" s="30"/>
    </row>
    <row r="30" spans="1:14" x14ac:dyDescent="0.25">
      <c r="A30" s="56"/>
      <c r="C30" s="11"/>
      <c r="E30" s="30"/>
      <c r="F30" s="33"/>
      <c r="G30" s="30"/>
    </row>
    <row r="31" spans="1:14" x14ac:dyDescent="0.25">
      <c r="A31" s="56"/>
      <c r="C31" s="11"/>
      <c r="E31" s="30"/>
      <c r="F31" s="33"/>
      <c r="G31" s="30"/>
    </row>
    <row r="32" spans="1:14" x14ac:dyDescent="0.25">
      <c r="A32" s="58"/>
      <c r="C32" s="11"/>
      <c r="E32" s="30"/>
      <c r="F32" s="30"/>
      <c r="G32" s="30"/>
    </row>
    <row r="33" spans="1:7" x14ac:dyDescent="0.25">
      <c r="A33" s="58"/>
      <c r="C33" s="11"/>
      <c r="E33" s="30"/>
      <c r="F33" s="30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1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6"/>
      <c r="C39" s="11"/>
      <c r="E39" s="30"/>
      <c r="F39" s="30"/>
      <c r="G39" s="30"/>
    </row>
    <row r="40" spans="1:7" x14ac:dyDescent="0.25">
      <c r="A40" s="56"/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185" spans="3:3" x14ac:dyDescent="0.25">
      <c r="C185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4:G38 G10:G17">
    <cfRule type="containsText" dxfId="52" priority="122" operator="containsText" text="New Tag Required">
      <formula>NOT(ISERROR(SEARCH("New Tag Required",G10)))</formula>
    </cfRule>
  </conditionalFormatting>
  <conditionalFormatting sqref="D6 D8 D10:D84">
    <cfRule type="containsText" dxfId="51" priority="121" operator="containsText" text="Yes">
      <formula>NOT(ISERROR(SEARCH("Yes",D6)))</formula>
    </cfRule>
  </conditionalFormatting>
  <conditionalFormatting sqref="H24:H84 H185:H406 H10:H17">
    <cfRule type="containsText" dxfId="50" priority="109" operator="containsText" text="New Sign Required">
      <formula>NOT(ISERROR(SEARCH("New Sign Required",H10)))</formula>
    </cfRule>
  </conditionalFormatting>
  <conditionalFormatting sqref="G24:G84 G10:H17">
    <cfRule type="containsText" dxfId="49" priority="108" operator="containsText" text="Action Required">
      <formula>NOT(ISERROR(SEARCH("Action Required",G10)))</formula>
    </cfRule>
  </conditionalFormatting>
  <conditionalFormatting sqref="H24:H84">
    <cfRule type="containsText" dxfId="48" priority="107" operator="containsText" text="Action Required">
      <formula>NOT(ISERROR(SEARCH("Action Required",H24)))</formula>
    </cfRule>
  </conditionalFormatting>
  <conditionalFormatting sqref="G6 G20:G23">
    <cfRule type="containsText" dxfId="47" priority="49" operator="containsText" text="New Tag Required">
      <formula>NOT(ISERROR(SEARCH("New Tag Required",G6)))</formula>
    </cfRule>
  </conditionalFormatting>
  <conditionalFormatting sqref="H6 H20:H23">
    <cfRule type="containsText" dxfId="46" priority="47" operator="containsText" text="New Sign Required">
      <formula>NOT(ISERROR(SEARCH("New Sign Required",H6)))</formula>
    </cfRule>
  </conditionalFormatting>
  <conditionalFormatting sqref="G6 G20:G23">
    <cfRule type="containsText" dxfId="45" priority="46" operator="containsText" text="Action Required">
      <formula>NOT(ISERROR(SEARCH("Action Required",G6)))</formula>
    </cfRule>
  </conditionalFormatting>
  <conditionalFormatting sqref="H6 H20:H23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85:D184">
    <cfRule type="containsText" dxfId="40" priority="41" operator="containsText" text="Yes">
      <formula>NOT(ISERROR(SEARCH("Yes",D85)))</formula>
    </cfRule>
  </conditionalFormatting>
  <conditionalFormatting sqref="H85:H184">
    <cfRule type="containsText" dxfId="39" priority="40" operator="containsText" text="New Sign Required">
      <formula>NOT(ISERROR(SEARCH("New Sign Required",H85)))</formula>
    </cfRule>
  </conditionalFormatting>
  <conditionalFormatting sqref="G85:G184">
    <cfRule type="containsText" dxfId="38" priority="39" operator="containsText" text="Action Required">
      <formula>NOT(ISERROR(SEARCH("Action Required",G85)))</formula>
    </cfRule>
  </conditionalFormatting>
  <conditionalFormatting sqref="H85:H184">
    <cfRule type="containsText" dxfId="37" priority="38" operator="containsText" text="Action Required">
      <formula>NOT(ISERROR(SEARCH("Action Required",H85)))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16">
    <cfRule type="cellIs" dxfId="25" priority="14" operator="equal">
      <formula>0</formula>
    </cfRule>
  </conditionalFormatting>
  <conditionalFormatting sqref="M6:M16">
    <cfRule type="cellIs" dxfId="24" priority="13" operator="equal">
      <formula>0</formula>
    </cfRule>
  </conditionalFormatting>
  <conditionalFormatting sqref="J6:J16 M6:M16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2">
    <cfRule type="expression" dxfId="20" priority="9">
      <formula>$J6="Log Issues"</formula>
    </cfRule>
  </conditionalFormatting>
  <conditionalFormatting sqref="N6:N12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5:H389">
      <formula1>DoorSignage</formula1>
    </dataValidation>
    <dataValidation type="list" allowBlank="1" showInputMessage="1" showErrorMessage="1" sqref="D6:D5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H20:H184 H17</xm:sqref>
        </x14:dataValidation>
        <x14:dataValidation type="list" allowBlank="1" showInputMessage="1" showErrorMessage="1">
          <x14:formula1>
            <xm:f>Lookup!$A$1:$A$4</xm:f>
          </x14:formula1>
          <xm:sqref>G20:G184 G17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G6:G16</xm:sqref>
        </x14:dataValidation>
        <x14:dataValidation type="list" allowBlank="1" showInputMessage="1" showErrorMessage="1">
          <x14:formula1>
            <xm:f>Lookup!$D$1:$D$10</xm:f>
          </x14:formula1>
          <xm:sqref>H6:H16</xm:sqref>
        </x14:dataValidation>
        <x14:dataValidation type="list" allowBlank="1" showInputMessage="1" showErrorMessage="1">
          <x14:formula1>
            <xm:f>Lookup!$F$1:$F$7</xm:f>
          </x14:formula1>
          <xm:sqref>J6:J16</xm:sqref>
        </x14:dataValidation>
        <x14:dataValidation type="list" allowBlank="1" showInputMessage="1" showErrorMessage="1">
          <x14:formula1>
            <xm:f>Lookup!$F$1:$F$8</xm:f>
          </x14:formula1>
          <xm:sqref>M6:M16</xm:sqref>
        </x14:dataValidation>
        <x14:dataValidation type="list" allowBlank="1" showInputMessage="1">
          <x14:formula1>
            <xm:f>Lookup!$E$1:$E$19</xm:f>
          </x14:formula1>
          <xm:sqref>C6:C184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" sqref="E1:E104857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25" style="41" bestFit="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0223</v>
      </c>
      <c r="C1" s="39"/>
      <c r="D1" s="17" t="s">
        <v>10</v>
      </c>
      <c r="E1" s="40">
        <f>'KD Changes'!G1</f>
        <v>42690</v>
      </c>
    </row>
    <row r="2" spans="1:10" ht="15" customHeight="1" x14ac:dyDescent="0.25">
      <c r="A2" s="43" t="s">
        <v>8</v>
      </c>
      <c r="B2" s="44" t="str">
        <f>VLOOKUP(B1,[1]BuildingList!A:B,2,FALSE)</f>
        <v>Warren Wright Medical Plaza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82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2016-11-18T13:49:19Z</dcterms:modified>
</cp:coreProperties>
</file>