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448" yWindow="120" windowWidth="16716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6" i="1"/>
  <c r="J7" i="1"/>
  <c r="J8" i="1"/>
  <c r="J9" i="1"/>
  <c r="J10" i="1"/>
  <c r="J11" i="1"/>
  <c r="J12" i="1"/>
  <c r="J13" i="1"/>
  <c r="J14" i="1"/>
  <c r="J15" i="1"/>
  <c r="J16" i="1"/>
  <c r="J17" i="1"/>
  <c r="J6" i="1"/>
  <c r="H20" i="1" l="1"/>
  <c r="G20" i="1"/>
  <c r="M20" i="1" l="1"/>
  <c r="K2" i="1" s="1"/>
  <c r="J20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<sst xmlns="http://schemas.openxmlformats.org/spreadsheetml/2006/main" count="136" uniqueCount="105">
  <si>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</si>
  <si>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</si>
  <si>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</si>
  <si>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</si>
  <si>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</si>
  <si>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</si>
  <si>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</si>
  <si>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</si>
  <si>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</si>
  <si>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</si>
  <si>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</si>
  <si>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</si>
  <si>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</si>
  <si>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</si>
  <si>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</si>
  <si>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</si>
  <si>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</si>
  <si>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</si>
  <si>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</si>
  <si>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</si>
  <si>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</si>
  <si>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</si>
  <si>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</si>
  <si>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</si>
  <si>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</si>
  <si>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</si>
  <si>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</si>
  <si>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</si>
  <si>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</si>
  <si>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</si>
  <si>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</si>
  <si>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</si>
  <si>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</si>
  <si>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</si>
  <si>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</si>
  <si>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</si>
  <si>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</si>
  <si>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</si>
  <si>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</si>
  <si>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</si>
  <si>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</si>
  <si>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</si>
  <si>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</si>
  <si>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</si>
  <si>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</si>
  <si>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</si>
  <si>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</si>
  <si>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</si>
  <si>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</si>
  <si>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</si>
  <si>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</si>
  <si>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</si>
  <si>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</si>
  <si>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</si>
  <si>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</si>
  <si>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</si>
  <si>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</si>
  <si>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</si>
  <si>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</si>
  <si>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</si>
  <si>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</si>
  <si>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</si>
  <si>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</si>
  <si>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</si>
  <si>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</si>
  <si>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</si>
  <si>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</si>
  <si>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</si>
  <si>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</si>
  <si>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</si>
  <si>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</si>
  <si>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</si>
  <si>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</si>
  <si>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03</t>
  </si>
  <si>
    <t>0212</t>
  </si>
  <si>
    <t>NR0302</t>
  </si>
  <si>
    <t>Catwalk added, 3rd floor overall Sq.Ft. is 2,532</t>
  </si>
  <si>
    <t>LX-0212-RF</t>
  </si>
  <si>
    <t>LANCASTER AQUATICS - Roof</t>
  </si>
  <si>
    <t>LX-0212-04</t>
  </si>
  <si>
    <t>LX-0212-04-RF0401</t>
  </si>
  <si>
    <t>LANCASTER AQUATICS - Roof RF401</t>
  </si>
  <si>
    <t>LX-0212-04-RF0402</t>
  </si>
  <si>
    <t>LANCASTER AQUATICS - Roof RF402</t>
  </si>
  <si>
    <t>LX-0212-04-RF0403</t>
  </si>
  <si>
    <t>LANCASTER AQUATICS - Roof RF403</t>
  </si>
  <si>
    <t>LX-0212-04-RF0404</t>
  </si>
  <si>
    <t>LANCASTER AQUATICS - Roof RF404</t>
  </si>
  <si>
    <t>LANCASTER AQUATICS - Roof RF305</t>
  </si>
  <si>
    <t>LANCASTER AQUATICS - Roof RF306</t>
  </si>
  <si>
    <t>LANCASTER AQUATICS - Roof RF307</t>
  </si>
  <si>
    <t>LANCASTER AQUATICS - Roof RF308</t>
  </si>
  <si>
    <t>LANCASTER AQUATICS - Roof RF309</t>
  </si>
  <si>
    <t>LANCASTER AQUATICS - Roof RF210</t>
  </si>
  <si>
    <t>LANCASTER AQUATICS - Roof RF311</t>
  </si>
  <si>
    <t>LANCASTER AQUATICS - Floor 04</t>
  </si>
  <si>
    <t>LX-0212-03-NR0302</t>
  </si>
  <si>
    <t>LX-0212-03-RF0305</t>
  </si>
  <si>
    <t>LX-0212-03-RF0306</t>
  </si>
  <si>
    <t>LX-0212-03-RF0307</t>
  </si>
  <si>
    <t>LX-0212-03-RF0308</t>
  </si>
  <si>
    <t>LX-0212-03-RF0309</t>
  </si>
  <si>
    <t>LX-0212-02-RF0210</t>
  </si>
  <si>
    <t>LX-0212-03-RF0311</t>
  </si>
  <si>
    <t>LANCASTER AQUATICS - Pool Catwalk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</si>
</sst>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="110" zoomScaleNormal="110" workbookViewId="0">
      <selection activeCell="F6" sqref="F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2" t="s">
        <v>74</v>
      </c>
      <c r="C1" s="72"/>
      <c r="F1" s="18" t="s">
        <v>10</v>
      </c>
      <c r="G1" s="19">
        <v>41964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3" t="str">
        <f>VLOOKUP(B1,BuildingList!A:B,2,FALSE)</f>
        <v>Lancaster Aquatics</v>
      </c>
      <c r="C2" s="73"/>
      <c r="F2" s="25" t="s">
        <v>12</v>
      </c>
      <c r="G2" s="26" t="s">
        <v>62</v>
      </c>
      <c r="J2" s="15">
        <f>G20-J20</f>
        <v>0</v>
      </c>
      <c r="K2" s="15">
        <f>H20-M20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29.4" thickTop="1" x14ac:dyDescent="0.3">
      <c r="A6" s="30" t="s">
        <v>75</v>
      </c>
      <c r="B6" s="30" t="s">
        <v>73</v>
      </c>
      <c r="C6" s="11" t="s">
        <v>28</v>
      </c>
      <c r="D6" s="17" t="s">
        <v>5</v>
      </c>
      <c r="E6" s="35">
        <v>0</v>
      </c>
      <c r="F6" s="70">
        <v>1993</v>
      </c>
      <c r="G6" s="35"/>
      <c r="H6" s="17" t="s">
        <v>13</v>
      </c>
      <c r="I6" s="11" t="s">
        <v>76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>N/A</v>
      </c>
      <c r="N6" s="36"/>
      <c r="O6" s="10"/>
    </row>
    <row r="7" spans="1:16" x14ac:dyDescent="0.3">
      <c r="C7" s="11"/>
      <c r="E7" s="35"/>
      <c r="F7" s="70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0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5"/>
      <c r="F9" s="70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8"/>
      <c r="F10" s="70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40"/>
      <c r="M11" s="10" t="str">
        <f>IF(H11="No Change","N/A",IF(H11="New Tag Required",Lookup!F:F,IF(H11="Remove Old Sign",Lookup!F:F,IF(H11="N/A","N/A",""))))</f>
        <v/>
      </c>
      <c r="N11" s="40"/>
    </row>
    <row r="12" spans="1:16" ht="15" x14ac:dyDescent="0.25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C15" s="11"/>
      <c r="E15" s="35"/>
      <c r="F15" s="71"/>
      <c r="G15" s="35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x14ac:dyDescent="0.3">
      <c r="C16" s="11"/>
      <c r="E16" s="35"/>
      <c r="F16" s="71"/>
      <c r="G16" s="35"/>
      <c r="J16" s="10" t="str">
        <f>IF(G16="No Change","N/A",IF(G16="New Tag Required",Lookup!F:F,IF(G16="Remove Old Tag",Lookup!F:F,IF(G16="N/A","N/A",""))))</f>
        <v/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x14ac:dyDescent="0.3">
      <c r="C17" s="11"/>
      <c r="E17" s="35"/>
      <c r="F17" s="71"/>
      <c r="G17" s="35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thickBot="1" x14ac:dyDescent="0.35">
      <c r="A18" s="37"/>
      <c r="C18" s="11"/>
      <c r="E18" s="35"/>
      <c r="F18" s="35"/>
      <c r="G18" s="35"/>
      <c r="K18" s="40"/>
      <c r="N18" s="40"/>
    </row>
    <row r="19" spans="1:14" ht="43.2" x14ac:dyDescent="0.3">
      <c r="A19" s="37"/>
      <c r="C19" s="11"/>
      <c r="E19" s="35"/>
      <c r="F19" s="35"/>
      <c r="G19" s="41" t="s">
        <v>47</v>
      </c>
      <c r="H19" s="42" t="s">
        <v>48</v>
      </c>
      <c r="J19" s="43" t="s">
        <v>42</v>
      </c>
      <c r="K19" s="10"/>
      <c r="L19" s="10"/>
      <c r="M19" s="43" t="s">
        <v>43</v>
      </c>
    </row>
    <row r="20" spans="1:14" ht="15" thickBot="1" x14ac:dyDescent="0.35">
      <c r="A20" s="37"/>
      <c r="C20" s="11"/>
      <c r="E20" s="35"/>
      <c r="F20" s="35"/>
      <c r="G20" s="14">
        <f>COUNTIF(G6:G19,"New Tag Required")</f>
        <v>0</v>
      </c>
      <c r="H20" s="13">
        <f>COUNTIF(H6:H19,"New Sign Required")</f>
        <v>0</v>
      </c>
      <c r="J20" s="12">
        <f>COUNTIF(J6:J19,"Installed")</f>
        <v>0</v>
      </c>
      <c r="K20" s="10"/>
      <c r="L20" s="10"/>
      <c r="M20" s="12">
        <f>COUNTIF(M6:M19,"Installed")</f>
        <v>0</v>
      </c>
    </row>
    <row r="21" spans="1:14" x14ac:dyDescent="0.3">
      <c r="A21" s="37"/>
      <c r="C21" s="11"/>
      <c r="E21" s="35"/>
      <c r="F21" s="35"/>
      <c r="G21" s="35"/>
    </row>
    <row r="22" spans="1:14" x14ac:dyDescent="0.3">
      <c r="A22" s="37"/>
      <c r="C22" s="11"/>
      <c r="E22" s="35"/>
      <c r="F22" s="35"/>
      <c r="G22" s="35"/>
    </row>
    <row r="23" spans="1:14" x14ac:dyDescent="0.3">
      <c r="A23" s="37"/>
      <c r="C23" s="11"/>
      <c r="E23" s="35"/>
      <c r="F23" s="35"/>
      <c r="G23" s="35"/>
    </row>
    <row r="24" spans="1:14" x14ac:dyDescent="0.3">
      <c r="A24" s="37"/>
      <c r="C24" s="11"/>
      <c r="E24" s="35"/>
      <c r="F24" s="35"/>
      <c r="G24" s="35"/>
    </row>
    <row r="25" spans="1:14" x14ac:dyDescent="0.3">
      <c r="A25" s="37"/>
      <c r="C25" s="11"/>
      <c r="E25" s="35"/>
      <c r="F25" s="35"/>
      <c r="G25" s="35"/>
    </row>
    <row r="26" spans="1:14" x14ac:dyDescent="0.3">
      <c r="A26" s="37"/>
      <c r="C26" s="11"/>
      <c r="E26" s="35"/>
      <c r="F26" s="35"/>
      <c r="G26" s="35"/>
    </row>
    <row r="27" spans="1:14" x14ac:dyDescent="0.3">
      <c r="A27" s="37"/>
      <c r="C27" s="11"/>
      <c r="E27" s="35"/>
      <c r="F27" s="35"/>
      <c r="G27" s="35"/>
    </row>
    <row r="28" spans="1:14" x14ac:dyDescent="0.3">
      <c r="A28" s="44"/>
      <c r="C28" s="11"/>
      <c r="E28" s="35"/>
      <c r="F28" s="45"/>
      <c r="G28" s="35"/>
    </row>
    <row r="29" spans="1:14" x14ac:dyDescent="0.3">
      <c r="A29" s="44"/>
      <c r="C29" s="11"/>
      <c r="E29" s="35"/>
      <c r="F29" s="45"/>
      <c r="G29" s="35"/>
    </row>
    <row r="30" spans="1:14" x14ac:dyDescent="0.3">
      <c r="A30" s="44"/>
      <c r="C30" s="11"/>
      <c r="E30" s="35"/>
      <c r="F30" s="46"/>
      <c r="G30" s="35"/>
    </row>
    <row r="31" spans="1:14" x14ac:dyDescent="0.3">
      <c r="A31" s="37"/>
      <c r="C31" s="11"/>
      <c r="E31" s="35"/>
      <c r="F31" s="45"/>
      <c r="G31" s="35"/>
    </row>
    <row r="32" spans="1:14" x14ac:dyDescent="0.3">
      <c r="A32" s="37"/>
      <c r="C32" s="11"/>
      <c r="E32" s="35"/>
      <c r="F32" s="45"/>
      <c r="G32" s="35"/>
    </row>
    <row r="33" spans="1:7" x14ac:dyDescent="0.3">
      <c r="A33" s="47"/>
      <c r="C33" s="11"/>
      <c r="E33" s="35"/>
      <c r="F33" s="35"/>
      <c r="G33" s="35"/>
    </row>
    <row r="34" spans="1:7" x14ac:dyDescent="0.3">
      <c r="A34" s="47"/>
      <c r="C34" s="11"/>
      <c r="E34" s="35"/>
      <c r="F34" s="35"/>
      <c r="G34" s="35"/>
    </row>
    <row r="35" spans="1:7" x14ac:dyDescent="0.3">
      <c r="A35" s="47"/>
      <c r="C35" s="11"/>
      <c r="E35" s="35"/>
      <c r="F35" s="35"/>
      <c r="G35" s="35"/>
    </row>
    <row r="36" spans="1:7" x14ac:dyDescent="0.3">
      <c r="A36" s="47"/>
      <c r="C36" s="11"/>
      <c r="E36" s="35"/>
      <c r="F36" s="35"/>
      <c r="G36" s="35"/>
    </row>
    <row r="37" spans="1:7" x14ac:dyDescent="0.3">
      <c r="A37" s="48"/>
      <c r="C37" s="11"/>
      <c r="E37" s="35"/>
      <c r="F37" s="39"/>
      <c r="G37" s="35"/>
    </row>
    <row r="38" spans="1:7" x14ac:dyDescent="0.3">
      <c r="A38" s="47"/>
      <c r="C38" s="11"/>
      <c r="E38" s="35"/>
      <c r="F38" s="35"/>
      <c r="G38" s="35"/>
    </row>
    <row r="39" spans="1:7" x14ac:dyDescent="0.3">
      <c r="A39" s="47"/>
      <c r="C39" s="11"/>
      <c r="E39" s="35"/>
      <c r="F39" s="35"/>
      <c r="G39" s="35"/>
    </row>
    <row r="40" spans="1:7" x14ac:dyDescent="0.3">
      <c r="A40" s="37"/>
      <c r="C40" s="11"/>
      <c r="E40" s="35"/>
      <c r="F40" s="35"/>
      <c r="G40" s="35"/>
    </row>
    <row r="41" spans="1:7" x14ac:dyDescent="0.3">
      <c r="A41" s="37"/>
      <c r="C41" s="11"/>
    </row>
    <row r="42" spans="1:7" x14ac:dyDescent="0.3">
      <c r="C42" s="11"/>
    </row>
    <row r="43" spans="1:7" x14ac:dyDescent="0.3"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186" spans="3:3" x14ac:dyDescent="0.3">
      <c r="C186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5:G39 G10:G18">
    <cfRule type="containsText" dxfId="70" priority="140" operator="containsText" text="New Tag Required">
      <formula>NOT(ISERROR(SEARCH("New Tag Required",G10)))</formula>
    </cfRule>
  </conditionalFormatting>
  <conditionalFormatting sqref="D6 D8 D10:D85">
    <cfRule type="containsText" dxfId="69" priority="139" operator="containsText" text="Yes">
      <formula>NOT(ISERROR(SEARCH("Yes",D6)))</formula>
    </cfRule>
  </conditionalFormatting>
  <conditionalFormatting sqref="H25:H85 H186:H407 H10:H18">
    <cfRule type="containsText" dxfId="68" priority="127" operator="containsText" text="New Sign Required">
      <formula>NOT(ISERROR(SEARCH("New Sign Required",H10)))</formula>
    </cfRule>
  </conditionalFormatting>
  <conditionalFormatting sqref="G25:G85 G10:H18">
    <cfRule type="containsText" dxfId="67" priority="126" operator="containsText" text="Action Required">
      <formula>NOT(ISERROR(SEARCH("Action Required",G10)))</formula>
    </cfRule>
  </conditionalFormatting>
  <conditionalFormatting sqref="H25:H85">
    <cfRule type="containsText" dxfId="66" priority="125" operator="containsText" text="Action Required">
      <formula>NOT(ISERROR(SEARCH("Action Required",H25)))</formula>
    </cfRule>
  </conditionalFormatting>
  <conditionalFormatting sqref="G21:G24 G6:G7">
    <cfRule type="containsText" dxfId="65" priority="67" operator="containsText" text="New Tag Required">
      <formula>NOT(ISERROR(SEARCH("New Tag Required",G6)))</formula>
    </cfRule>
  </conditionalFormatting>
  <conditionalFormatting sqref="H21:H24 H6:H7">
    <cfRule type="containsText" dxfId="64" priority="65" operator="containsText" text="New Sign Required">
      <formula>NOT(ISERROR(SEARCH("New Sign Required",H6)))</formula>
    </cfRule>
  </conditionalFormatting>
  <conditionalFormatting sqref="G21:G24 G6:G7">
    <cfRule type="containsText" dxfId="63" priority="64" operator="containsText" text="Action Required">
      <formula>NOT(ISERROR(SEARCH("Action Required",G6)))</formula>
    </cfRule>
  </conditionalFormatting>
  <conditionalFormatting sqref="H21:H24 H6:H7">
    <cfRule type="containsText" dxfId="62" priority="63" operator="containsText" text="Action Required">
      <formula>NOT(ISERROR(SEARCH("Action Required",H6)))</formula>
    </cfRule>
  </conditionalFormatting>
  <conditionalFormatting sqref="G6">
    <cfRule type="containsText" dxfId="61" priority="62" operator="containsText" text="New Tag Required">
      <formula>NOT(ISERROR(SEARCH("New Tag Required",G6)))</formula>
    </cfRule>
  </conditionalFormatting>
  <conditionalFormatting sqref="D6">
    <cfRule type="containsText" dxfId="60" priority="61" operator="containsText" text="Yes">
      <formula>NOT(ISERROR(SEARCH("Yes",D6)))</formula>
    </cfRule>
  </conditionalFormatting>
  <conditionalFormatting sqref="G6">
    <cfRule type="containsText" dxfId="59" priority="60" operator="containsText" text="Action Required">
      <formula>NOT(ISERROR(SEARCH("Action Required",G6)))</formula>
    </cfRule>
  </conditionalFormatting>
  <conditionalFormatting sqref="D86:D185">
    <cfRule type="containsText" dxfId="58" priority="59" operator="containsText" text="Yes">
      <formula>NOT(ISERROR(SEARCH("Yes",D86)))</formula>
    </cfRule>
  </conditionalFormatting>
  <conditionalFormatting sqref="H86:H185">
    <cfRule type="containsText" dxfId="57" priority="58" operator="containsText" text="New Sign Required">
      <formula>NOT(ISERROR(SEARCH("New Sign Required",H86)))</formula>
    </cfRule>
  </conditionalFormatting>
  <conditionalFormatting sqref="G86:G185">
    <cfRule type="containsText" dxfId="56" priority="57" operator="containsText" text="Action Required">
      <formula>NOT(ISERROR(SEARCH("Action Required",G86)))</formula>
    </cfRule>
  </conditionalFormatting>
  <conditionalFormatting sqref="H86:H185">
    <cfRule type="containsText" dxfId="55" priority="56" operator="containsText" text="Action Required">
      <formula>NOT(ISERROR(SEARCH("Action Required",H86)))</formula>
    </cfRule>
  </conditionalFormatting>
  <conditionalFormatting sqref="D9">
    <cfRule type="containsText" dxfId="54" priority="53" operator="containsText" text="Yes">
      <formula>NOT(ISERROR(SEARCH("Yes",D9)))</formula>
    </cfRule>
  </conditionalFormatting>
  <conditionalFormatting sqref="D7">
    <cfRule type="containsText" dxfId="53" priority="42" operator="containsText" text="Yes">
      <formula>NOT(ISERROR(SEARCH("Yes",D7)))</formula>
    </cfRule>
  </conditionalFormatting>
  <conditionalFormatting sqref="G7">
    <cfRule type="containsText" dxfId="52" priority="41" operator="containsText" text="New Tag Required">
      <formula>NOT(ISERROR(SEARCH("New Tag Required",G7)))</formula>
    </cfRule>
  </conditionalFormatting>
  <conditionalFormatting sqref="H7">
    <cfRule type="containsText" dxfId="51" priority="40" operator="containsText" text="New Sign Required">
      <formula>NOT(ISERROR(SEARCH("New Sign Required",H7)))</formula>
    </cfRule>
  </conditionalFormatting>
  <conditionalFormatting sqref="G7">
    <cfRule type="containsText" dxfId="50" priority="39" operator="containsText" text="Action Required">
      <formula>NOT(ISERROR(SEARCH("Action Required",G7)))</formula>
    </cfRule>
  </conditionalFormatting>
  <conditionalFormatting sqref="H7">
    <cfRule type="containsText" dxfId="49" priority="38" operator="containsText" text="Action Required">
      <formula>NOT(ISERROR(SEARCH("Action Required",H7)))</formula>
    </cfRule>
  </conditionalFormatting>
  <conditionalFormatting sqref="G8">
    <cfRule type="containsText" dxfId="48" priority="37" operator="containsText" text="New Tag Required">
      <formula>NOT(ISERROR(SEARCH("New Tag Required",G8)))</formula>
    </cfRule>
  </conditionalFormatting>
  <conditionalFormatting sqref="H8">
    <cfRule type="containsText" dxfId="47" priority="36" operator="containsText" text="New Sign Required">
      <formula>NOT(ISERROR(SEARCH("New Sign Required",H8)))</formula>
    </cfRule>
  </conditionalFormatting>
  <conditionalFormatting sqref="G8">
    <cfRule type="containsText" dxfId="46" priority="35" operator="containsText" text="Action Required">
      <formula>NOT(ISERROR(SEARCH("Action Required",G8)))</formula>
    </cfRule>
  </conditionalFormatting>
  <conditionalFormatting sqref="H8">
    <cfRule type="containsText" dxfId="45" priority="34" operator="containsText" text="Action Required">
      <formula>NOT(ISERROR(SEARCH("Action Required",H8)))</formula>
    </cfRule>
  </conditionalFormatting>
  <conditionalFormatting sqref="J2:N2">
    <cfRule type="cellIs" dxfId="44" priority="33" operator="notEqual">
      <formula>0</formula>
    </cfRule>
  </conditionalFormatting>
  <conditionalFormatting sqref="J6:J17">
    <cfRule type="cellIs" dxfId="43" priority="32" operator="equal">
      <formula>0</formula>
    </cfRule>
  </conditionalFormatting>
  <conditionalFormatting sqref="M6:M17">
    <cfRule type="cellIs" dxfId="42" priority="31" operator="equal">
      <formula>0</formula>
    </cfRule>
  </conditionalFormatting>
  <conditionalFormatting sqref="J6:J17 M6:M17">
    <cfRule type="cellIs" dxfId="41" priority="28" operator="equal">
      <formula>"In Progress"</formula>
    </cfRule>
    <cfRule type="cellIs" dxfId="40" priority="29" operator="equal">
      <formula>"Log Issues"</formula>
    </cfRule>
    <cfRule type="cellIs" dxfId="39" priority="30" operator="equal">
      <formula>"N/A"</formula>
    </cfRule>
  </conditionalFormatting>
  <conditionalFormatting sqref="K6:L10">
    <cfRule type="expression" dxfId="38" priority="27">
      <formula>$J6="Log Issues"</formula>
    </cfRule>
  </conditionalFormatting>
  <conditionalFormatting sqref="N6:N10">
    <cfRule type="expression" dxfId="37" priority="26">
      <formula>$M6="Log Issues"</formula>
    </cfRule>
  </conditionalFormatting>
  <conditionalFormatting sqref="G9">
    <cfRule type="containsText" dxfId="36" priority="25" operator="containsText" text="New Tag Required">
      <formula>NOT(ISERROR(SEARCH("New Tag Required",G9)))</formula>
    </cfRule>
  </conditionalFormatting>
  <conditionalFormatting sqref="H9">
    <cfRule type="containsText" dxfId="35" priority="24" operator="containsText" text="New Sign Required">
      <formula>NOT(ISERROR(SEARCH("New Sign Required",H9)))</formula>
    </cfRule>
  </conditionalFormatting>
  <conditionalFormatting sqref="G9">
    <cfRule type="containsText" dxfId="34" priority="23" operator="containsText" text="Action Required">
      <formula>NOT(ISERROR(SEARCH("Action Required",G9)))</formula>
    </cfRule>
  </conditionalFormatting>
  <conditionalFormatting sqref="H9">
    <cfRule type="containsText" dxfId="33" priority="22" operator="containsText" text="Action Required">
      <formula>NOT(ISERROR(SEARCH("Action Required",H9)))</formula>
    </cfRule>
  </conditionalFormatting>
  <conditionalFormatting sqref="H1:H1048576">
    <cfRule type="containsText" dxfId="32" priority="20" operator="containsText" text="Remove Old Sign">
      <formula>NOT(ISERROR(SEARCH("Remove Old Sign",H1)))</formula>
    </cfRule>
    <cfRule type="containsText" dxfId="31" priority="21" operator="containsText" text="Move Sign to New Location">
      <formula>NOT(ISERROR(SEARCH("Move Sign to New Location",H1)))</formula>
    </cfRule>
  </conditionalFormatting>
  <conditionalFormatting sqref="G1:G1048576">
    <cfRule type="containsText" dxfId="30" priority="19" operator="containsText" text="Remove Old Tag">
      <formula>NOT(ISERROR(SEARCH("Remove Old Tag",G1)))</formula>
    </cfRule>
  </conditionalFormatting>
  <conditionalFormatting sqref="D7 D9">
    <cfRule type="containsText" dxfId="29" priority="18" operator="containsText" text="Yes">
      <formula>NOT(ISERROR(SEARCH("Yes",D7)))</formula>
    </cfRule>
  </conditionalFormatting>
  <conditionalFormatting sqref="G7">
    <cfRule type="containsText" dxfId="28" priority="17" operator="containsText" text="New Tag Required">
      <formula>NOT(ISERROR(SEARCH("New Tag Required",G7)))</formula>
    </cfRule>
  </conditionalFormatting>
  <conditionalFormatting sqref="D7">
    <cfRule type="containsText" dxfId="27" priority="16" operator="containsText" text="Yes">
      <formula>NOT(ISERROR(SEARCH("Yes",D7)))</formula>
    </cfRule>
  </conditionalFormatting>
  <conditionalFormatting sqref="G7">
    <cfRule type="containsText" dxfId="26" priority="15" operator="containsText" text="Action Required">
      <formula>NOT(ISERROR(SEARCH("Action Required",G7)))</formula>
    </cfRule>
  </conditionalFormatting>
  <conditionalFormatting sqref="D10">
    <cfRule type="containsText" dxfId="25" priority="14" operator="containsText" text="Yes">
      <formula>NOT(ISERROR(SEARCH("Yes",D10)))</formula>
    </cfRule>
  </conditionalFormatting>
  <conditionalFormatting sqref="D8">
    <cfRule type="containsText" dxfId="24" priority="13" operator="containsText" text="Yes">
      <formula>NOT(ISERROR(SEARCH("Yes",D8)))</formula>
    </cfRule>
  </conditionalFormatting>
  <conditionalFormatting sqref="G8">
    <cfRule type="containsText" dxfId="23" priority="12" operator="containsText" text="New Tag Required">
      <formula>NOT(ISERROR(SEARCH("New Tag Required",G8)))</formula>
    </cfRule>
  </conditionalFormatting>
  <conditionalFormatting sqref="H8">
    <cfRule type="containsText" dxfId="22" priority="11" operator="containsText" text="New Sign Required">
      <formula>NOT(ISERROR(SEARCH("New Sign Required",H8)))</formula>
    </cfRule>
  </conditionalFormatting>
  <conditionalFormatting sqref="G8">
    <cfRule type="containsText" dxfId="21" priority="10" operator="containsText" text="Action Required">
      <formula>NOT(ISERROR(SEARCH("Action Required",G8)))</formula>
    </cfRule>
  </conditionalFormatting>
  <conditionalFormatting sqref="H8">
    <cfRule type="containsText" dxfId="20" priority="9" operator="containsText" text="Action Required">
      <formula>NOT(ISERROR(SEARCH("Action Required",H8)))</formula>
    </cfRule>
  </conditionalFormatting>
  <conditionalFormatting sqref="G9">
    <cfRule type="containsText" dxfId="19" priority="8" operator="containsText" text="New Tag Required">
      <formula>NOT(ISERROR(SEARCH("New Tag Required",G9)))</formula>
    </cfRule>
  </conditionalFormatting>
  <conditionalFormatting sqref="H9">
    <cfRule type="containsText" dxfId="18" priority="7" operator="containsText" text="New Sign Required">
      <formula>NOT(ISERROR(SEARCH("New Sign Required",H9)))</formula>
    </cfRule>
  </conditionalFormatting>
  <conditionalFormatting sqref="G9">
    <cfRule type="containsText" dxfId="17" priority="6" operator="containsText" text="Action Required">
      <formula>NOT(ISERROR(SEARCH("Action Required",G9)))</formula>
    </cfRule>
  </conditionalFormatting>
  <conditionalFormatting sqref="H9">
    <cfRule type="containsText" dxfId="16" priority="5" operator="containsText" text="Action Required">
      <formula>NOT(ISERROR(SEARCH("Action Required",H9)))</formula>
    </cfRule>
  </conditionalFormatting>
  <conditionalFormatting sqref="G10">
    <cfRule type="containsText" dxfId="15" priority="4" operator="containsText" text="New Tag Required">
      <formula>NOT(ISERROR(SEARCH("New Tag Required",G10)))</formula>
    </cfRule>
  </conditionalFormatting>
  <conditionalFormatting sqref="H10">
    <cfRule type="containsText" dxfId="14" priority="3" operator="containsText" text="New Sign Required">
      <formula>NOT(ISERROR(SEARCH("New Sign Required",H10)))</formula>
    </cfRule>
  </conditionalFormatting>
  <conditionalFormatting sqref="G10">
    <cfRule type="containsText" dxfId="13" priority="2" operator="containsText" text="Action Required">
      <formula>NOT(ISERROR(SEARCH("Action Required",G10)))</formula>
    </cfRule>
  </conditionalFormatting>
  <conditionalFormatting sqref="H10">
    <cfRule type="containsText" dxfId="12" priority="1" operator="containsText" text="Action Required">
      <formula>NOT(ISERROR(SEARCH("Action Required",H10)))</formula>
    </cfRule>
  </conditionalFormatting>
  <dataValidations count="2"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H21:H185 H18</xm:sqref>
        </x14:dataValidation>
        <x14:dataValidation type="list" allowBlank="1" showInputMessage="1" showErrorMessage="1">
          <x14:formula1>
            <xm:f>Lookup!$A$1:$A$4</xm:f>
          </x14:formula1>
          <xm:sqref>G21:G185 G18</xm:sqref>
        </x14:dataValidation>
        <x14:dataValidation type="list" allowBlank="1" showInputMessage="1" showErrorMessage="1">
          <x14:formula1>
            <xm:f>[2]Lookup!#REF!</xm:f>
          </x14:formula1>
          <xm:sqref>O6:O10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C6:C185</xm:sqref>
        </x14:dataValidation>
        <x14:dataValidation type="list" allowBlank="1" showInputMessage="1" showErrorMessage="1">
          <x14:formula1>
            <xm:f>Lookup!$A$1:$A$8</xm:f>
          </x14:formula1>
          <xm:sqref>G6:G17</xm:sqref>
        </x14:dataValidation>
        <x14:dataValidation type="list" allowBlank="1" showInputMessage="1" showErrorMessage="1">
          <x14:formula1>
            <xm:f>Lookup!$D$1:$D$10</xm:f>
          </x14:formula1>
          <xm:sqref>H6:H17</xm:sqref>
        </x14:dataValidation>
        <x14:dataValidation type="list" allowBlank="1" showInputMessage="1" showErrorMessage="1">
          <x14:formula1>
            <xm:f>Lookup!$F$1:$F$7</xm:f>
          </x14:formula1>
          <xm:sqref>J6:J17</xm:sqref>
        </x14:dataValidation>
        <x14:dataValidation type="list" allowBlank="1" showInputMessage="1" showErrorMessage="1">
          <x14:formula1>
            <xm:f>Lookup!$F$1:$F$8</xm:f>
          </x14:formula1>
          <xm:sqref>M6:M17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9" sqref="B19"/>
    </sheetView>
  </sheetViews>
  <sheetFormatPr defaultColWidth="9.109375" defaultRowHeight="14.4" x14ac:dyDescent="0.3"/>
  <cols>
    <col min="1" max="1" width="22.44140625" style="62" bestFit="1" customWidth="1"/>
    <col min="2" max="2" width="39.33203125" style="62" bestFit="1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0212</v>
      </c>
      <c r="C1" s="53"/>
      <c r="D1" s="18" t="s">
        <v>10</v>
      </c>
      <c r="E1" s="54">
        <f>'KD Changes'!G1</f>
        <v>41964</v>
      </c>
    </row>
    <row r="2" spans="1:10" ht="15" customHeight="1" x14ac:dyDescent="0.25">
      <c r="A2" s="57" t="s">
        <v>8</v>
      </c>
      <c r="B2" s="58" t="str">
        <f>VLOOKUP(B1,[1]BuildingList!A:B,2,FALSE)</f>
        <v>Lancaster Aquatics</v>
      </c>
      <c r="C2" s="59"/>
      <c r="D2" s="60" t="s">
        <v>12</v>
      </c>
      <c r="E2" s="61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77</v>
      </c>
      <c r="B6" s="1" t="s">
        <v>78</v>
      </c>
      <c r="C6" s="55" t="s">
        <v>70</v>
      </c>
      <c r="G6" s="34"/>
      <c r="H6" s="34"/>
      <c r="I6" s="55"/>
      <c r="J6" s="55"/>
    </row>
    <row r="7" spans="1:10" x14ac:dyDescent="0.3">
      <c r="A7" s="1" t="s">
        <v>79</v>
      </c>
      <c r="B7" s="1" t="s">
        <v>95</v>
      </c>
      <c r="C7" s="55" t="s">
        <v>72</v>
      </c>
      <c r="G7" s="34"/>
      <c r="H7" s="34"/>
      <c r="I7" s="55"/>
      <c r="J7" s="55"/>
    </row>
    <row r="8" spans="1:10" ht="15" customHeight="1" x14ac:dyDescent="0.3">
      <c r="A8" s="7" t="s">
        <v>80</v>
      </c>
      <c r="B8" s="7" t="s">
        <v>81</v>
      </c>
      <c r="C8" s="55" t="s">
        <v>69</v>
      </c>
      <c r="D8" s="70">
        <v>10210</v>
      </c>
      <c r="G8" s="34"/>
      <c r="H8" s="34"/>
      <c r="I8" s="55"/>
      <c r="J8" s="55"/>
    </row>
    <row r="9" spans="1:10" x14ac:dyDescent="0.3">
      <c r="A9" s="7" t="s">
        <v>82</v>
      </c>
      <c r="B9" s="7" t="s">
        <v>83</v>
      </c>
      <c r="C9" s="55" t="s">
        <v>69</v>
      </c>
      <c r="D9" s="70">
        <v>6285</v>
      </c>
      <c r="G9" s="34"/>
      <c r="H9" s="34"/>
      <c r="I9" s="55"/>
      <c r="J9" s="55"/>
    </row>
    <row r="10" spans="1:10" x14ac:dyDescent="0.3">
      <c r="A10" s="7" t="s">
        <v>84</v>
      </c>
      <c r="B10" s="7" t="s">
        <v>85</v>
      </c>
      <c r="C10" s="55" t="s">
        <v>69</v>
      </c>
      <c r="D10" s="70">
        <v>6050</v>
      </c>
      <c r="F10" s="64"/>
      <c r="G10" s="34"/>
      <c r="H10" s="34"/>
    </row>
    <row r="11" spans="1:10" x14ac:dyDescent="0.3">
      <c r="A11" s="7" t="s">
        <v>86</v>
      </c>
      <c r="B11" s="7" t="s">
        <v>87</v>
      </c>
      <c r="C11" s="55" t="s">
        <v>69</v>
      </c>
      <c r="D11" s="70">
        <v>5810</v>
      </c>
      <c r="F11" s="64"/>
      <c r="G11" s="34"/>
      <c r="H11" s="34"/>
    </row>
    <row r="12" spans="1:10" x14ac:dyDescent="0.3">
      <c r="A12" s="7" t="s">
        <v>97</v>
      </c>
      <c r="B12" s="7" t="s">
        <v>88</v>
      </c>
      <c r="C12" s="55" t="s">
        <v>69</v>
      </c>
      <c r="D12" s="70">
        <v>4080</v>
      </c>
      <c r="F12" s="64"/>
      <c r="G12" s="34"/>
      <c r="H12" s="34"/>
    </row>
    <row r="13" spans="1:10" x14ac:dyDescent="0.3">
      <c r="A13" s="7" t="s">
        <v>98</v>
      </c>
      <c r="B13" s="7" t="s">
        <v>89</v>
      </c>
      <c r="C13" s="55" t="s">
        <v>69</v>
      </c>
      <c r="D13" s="70">
        <v>995</v>
      </c>
      <c r="F13" s="64"/>
      <c r="G13" s="34"/>
      <c r="H13" s="34"/>
    </row>
    <row r="14" spans="1:10" x14ac:dyDescent="0.3">
      <c r="A14" s="7" t="s">
        <v>99</v>
      </c>
      <c r="B14" s="7" t="s">
        <v>90</v>
      </c>
      <c r="C14" s="55" t="s">
        <v>69</v>
      </c>
      <c r="D14" s="70">
        <v>820</v>
      </c>
      <c r="F14" s="64"/>
      <c r="G14" s="34"/>
      <c r="H14" s="34"/>
    </row>
    <row r="15" spans="1:10" x14ac:dyDescent="0.3">
      <c r="A15" s="7" t="s">
        <v>100</v>
      </c>
      <c r="B15" s="7" t="s">
        <v>91</v>
      </c>
      <c r="C15" s="55" t="s">
        <v>69</v>
      </c>
      <c r="D15" s="70">
        <v>730</v>
      </c>
      <c r="F15" s="64"/>
      <c r="G15" s="34"/>
      <c r="H15" s="34"/>
    </row>
    <row r="16" spans="1:10" x14ac:dyDescent="0.3">
      <c r="A16" s="7" t="s">
        <v>101</v>
      </c>
      <c r="B16" s="7" t="s">
        <v>92</v>
      </c>
      <c r="C16" s="55" t="s">
        <v>69</v>
      </c>
      <c r="D16" s="70">
        <v>570</v>
      </c>
      <c r="F16" s="64"/>
      <c r="G16" s="34"/>
      <c r="H16" s="34"/>
    </row>
    <row r="17" spans="1:8" x14ac:dyDescent="0.3">
      <c r="A17" s="7" t="s">
        <v>102</v>
      </c>
      <c r="B17" s="7" t="s">
        <v>93</v>
      </c>
      <c r="C17" s="55" t="s">
        <v>69</v>
      </c>
      <c r="D17" s="70">
        <v>570</v>
      </c>
      <c r="F17" s="64"/>
      <c r="G17" s="34"/>
      <c r="H17" s="34"/>
    </row>
    <row r="18" spans="1:8" x14ac:dyDescent="0.3">
      <c r="A18" s="7" t="s">
        <v>103</v>
      </c>
      <c r="B18" s="7" t="s">
        <v>94</v>
      </c>
      <c r="C18" s="55" t="s">
        <v>69</v>
      </c>
      <c r="D18" s="70">
        <v>250</v>
      </c>
      <c r="F18" s="64"/>
      <c r="G18" s="34"/>
      <c r="H18" s="34"/>
    </row>
    <row r="19" spans="1:8" x14ac:dyDescent="0.3">
      <c r="A19" s="7" t="s">
        <v>96</v>
      </c>
      <c r="B19" s="7" t="s">
        <v>104</v>
      </c>
      <c r="C19" s="55" t="s">
        <v>69</v>
      </c>
      <c r="D19" s="70">
        <v>1993</v>
      </c>
      <c r="F19" s="64"/>
      <c r="G19" s="34"/>
      <c r="H19" s="34"/>
    </row>
    <row r="20" spans="1:8" x14ac:dyDescent="0.3">
      <c r="A20" s="55"/>
      <c r="B20" s="55"/>
      <c r="F20" s="64"/>
      <c r="G20" s="34"/>
      <c r="H20" s="34"/>
    </row>
    <row r="21" spans="1:8" x14ac:dyDescent="0.3">
      <c r="A21" s="55"/>
      <c r="B21" s="55"/>
      <c r="F21" s="65"/>
      <c r="G21" s="34"/>
      <c r="H21" s="34"/>
    </row>
    <row r="22" spans="1:8" x14ac:dyDescent="0.3">
      <c r="A22" s="55"/>
      <c r="B22" s="55"/>
      <c r="F22" s="64"/>
      <c r="G22" s="34"/>
      <c r="H22" s="34"/>
    </row>
    <row r="23" spans="1:8" x14ac:dyDescent="0.3">
      <c r="A23" s="55"/>
      <c r="B23" s="55"/>
      <c r="F23" s="64"/>
      <c r="G23" s="34"/>
      <c r="H23" s="34"/>
    </row>
    <row r="24" spans="1:8" x14ac:dyDescent="0.3">
      <c r="A24" s="55"/>
      <c r="B24" s="55"/>
      <c r="F24" s="64"/>
      <c r="G24" s="34"/>
      <c r="H24" s="34"/>
    </row>
    <row r="25" spans="1:8" x14ac:dyDescent="0.3">
      <c r="A25" s="55"/>
      <c r="B25" s="55"/>
      <c r="F25" s="64"/>
      <c r="G25" s="34"/>
      <c r="H25" s="34"/>
    </row>
    <row r="26" spans="1:8" x14ac:dyDescent="0.3">
      <c r="A26" s="55"/>
      <c r="B26" s="55"/>
      <c r="F26" s="64"/>
      <c r="G26" s="34"/>
      <c r="H26" s="34"/>
    </row>
    <row r="27" spans="1:8" x14ac:dyDescent="0.3">
      <c r="A27" s="55"/>
      <c r="B27" s="55"/>
      <c r="F27" s="64"/>
      <c r="G27" s="34"/>
      <c r="H27" s="34"/>
    </row>
    <row r="28" spans="1:8" x14ac:dyDescent="0.3">
      <c r="A28" s="55"/>
      <c r="B28" s="55"/>
      <c r="F28" s="64"/>
      <c r="G28" s="34"/>
      <c r="H28" s="34"/>
    </row>
    <row r="29" spans="1:8" x14ac:dyDescent="0.3">
      <c r="A29" s="55"/>
      <c r="B29" s="55"/>
      <c r="F29" s="64"/>
      <c r="G29" s="34"/>
      <c r="H29" s="34"/>
    </row>
    <row r="30" spans="1:8" x14ac:dyDescent="0.3">
      <c r="A30" s="63"/>
      <c r="F30" s="64"/>
      <c r="G30" s="34"/>
      <c r="H30" s="34"/>
    </row>
    <row r="31" spans="1:8" x14ac:dyDescent="0.3">
      <c r="A31" s="63"/>
      <c r="E31" s="64"/>
      <c r="F31" s="64"/>
      <c r="G31" s="34"/>
      <c r="H31" s="34"/>
    </row>
    <row r="32" spans="1:8" x14ac:dyDescent="0.3">
      <c r="A32" s="63"/>
      <c r="E32" s="64"/>
      <c r="F32" s="64"/>
      <c r="G32" s="34"/>
      <c r="H32" s="34"/>
    </row>
    <row r="33" spans="1:8" x14ac:dyDescent="0.3">
      <c r="A33" s="63"/>
      <c r="E33" s="64"/>
      <c r="F33" s="64"/>
      <c r="G33" s="34"/>
      <c r="H33" s="34"/>
    </row>
    <row r="34" spans="1:8" x14ac:dyDescent="0.3">
      <c r="A34" s="63"/>
      <c r="E34" s="64"/>
      <c r="F34" s="64"/>
      <c r="G34" s="34"/>
      <c r="H34" s="34"/>
    </row>
    <row r="35" spans="1:8" x14ac:dyDescent="0.3">
      <c r="A35" s="63"/>
      <c r="E35" s="64"/>
      <c r="F35" s="64"/>
      <c r="G35" s="34"/>
      <c r="H35" s="34"/>
    </row>
    <row r="36" spans="1:8" x14ac:dyDescent="0.3">
      <c r="A36" s="63"/>
      <c r="E36" s="64"/>
      <c r="F36" s="64"/>
      <c r="G36" s="34"/>
      <c r="H36" s="34"/>
    </row>
    <row r="37" spans="1:8" x14ac:dyDescent="0.3">
      <c r="A37" s="63"/>
      <c r="E37" s="64"/>
      <c r="F37" s="64"/>
      <c r="G37" s="34"/>
      <c r="H37" s="34"/>
    </row>
    <row r="38" spans="1:8" x14ac:dyDescent="0.3">
      <c r="A38" s="63"/>
      <c r="E38" s="64"/>
      <c r="F38" s="64"/>
      <c r="G38" s="34"/>
      <c r="H38" s="34"/>
    </row>
    <row r="39" spans="1:8" x14ac:dyDescent="0.3">
      <c r="A39" s="63"/>
      <c r="E39" s="64"/>
      <c r="F39" s="64"/>
      <c r="G39" s="64"/>
    </row>
    <row r="40" spans="1:8" x14ac:dyDescent="0.3">
      <c r="A40" s="66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3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9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3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ht="15" x14ac:dyDescent="0.25">
      <c r="A26" s="49"/>
      <c r="B26" s="49"/>
      <c r="C26" s="49"/>
      <c r="D26" s="49"/>
      <c r="F26" s="49"/>
      <c r="G26" s="49"/>
    </row>
    <row r="27" spans="1:7" ht="15" x14ac:dyDescent="0.25">
      <c r="A27" s="49"/>
      <c r="B27" s="49"/>
      <c r="C27" s="49"/>
      <c r="D27" s="49"/>
      <c r="F27" s="49"/>
      <c r="G27" s="49"/>
    </row>
    <row r="28" spans="1:7" ht="15" x14ac:dyDescent="0.25">
      <c r="A28" s="49"/>
      <c r="B28" s="49"/>
      <c r="C28" s="49"/>
      <c r="D28" s="49"/>
      <c r="F28" s="49"/>
      <c r="G28" s="49"/>
    </row>
    <row r="29" spans="1:7" ht="15" x14ac:dyDescent="0.25">
      <c r="A29" s="49"/>
      <c r="B29" s="49"/>
      <c r="C29" s="49"/>
      <c r="D29" s="49"/>
      <c r="F29" s="49"/>
      <c r="G29" s="49"/>
    </row>
    <row r="30" spans="1:7" ht="15" x14ac:dyDescent="0.25">
      <c r="A30" s="49"/>
      <c r="B30" s="49"/>
      <c r="C30" s="49"/>
      <c r="D30" s="49"/>
      <c r="F30" s="49"/>
      <c r="G30" s="49"/>
    </row>
    <row r="31" spans="1:7" ht="15" x14ac:dyDescent="0.25">
      <c r="A31" s="49"/>
      <c r="B31" s="49"/>
      <c r="C31" s="49"/>
      <c r="D31" s="49"/>
      <c r="F31" s="49"/>
      <c r="G31" s="49"/>
    </row>
    <row r="32" spans="1:7" ht="15" x14ac:dyDescent="0.25">
      <c r="A32" s="49"/>
      <c r="B32" s="49"/>
      <c r="C32" s="49"/>
      <c r="D32" s="49"/>
      <c r="F32" s="49"/>
      <c r="G32" s="49"/>
    </row>
    <row r="33" spans="1:7" ht="15" x14ac:dyDescent="0.25">
      <c r="A33" s="49"/>
      <c r="B33" s="49"/>
      <c r="C33" s="49"/>
      <c r="D33" s="49"/>
      <c r="F33" s="49"/>
      <c r="G33" s="49"/>
    </row>
    <row r="34" spans="1:7" ht="15" x14ac:dyDescent="0.25">
      <c r="A34" s="49"/>
      <c r="B34" s="49"/>
      <c r="C34" s="49"/>
      <c r="D34" s="49"/>
      <c r="F34" s="49"/>
      <c r="G34" s="49"/>
    </row>
    <row r="35" spans="1:7" ht="15" x14ac:dyDescent="0.25">
      <c r="A35" s="49"/>
      <c r="B35" s="49"/>
      <c r="C35" s="49"/>
      <c r="D35" s="49"/>
      <c r="F35" s="49"/>
      <c r="G35" s="49"/>
    </row>
    <row r="36" spans="1:7" ht="15" x14ac:dyDescent="0.25">
      <c r="A36" s="49"/>
      <c r="B36" s="49"/>
      <c r="C36" s="49"/>
      <c r="D36" s="49"/>
      <c r="F36" s="49"/>
      <c r="G36" s="49"/>
    </row>
    <row r="37" spans="1:7" ht="15" x14ac:dyDescent="0.25">
      <c r="A37" s="49"/>
      <c r="B37" s="49"/>
      <c r="C37" s="49"/>
      <c r="D37" s="49"/>
      <c r="F37" s="49"/>
      <c r="G37" s="49"/>
    </row>
    <row r="38" spans="1:7" ht="15" x14ac:dyDescent="0.25">
      <c r="A38" s="49"/>
      <c r="B38" s="49"/>
      <c r="C38" s="49"/>
      <c r="D38" s="49"/>
      <c r="F38" s="49"/>
      <c r="G38" s="49"/>
    </row>
    <row r="39" spans="1:7" ht="15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3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3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3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3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3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3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3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3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3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3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3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3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3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3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3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3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3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3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3">
      <c r="A347" s="2" t="str">
        <f>([3]UKBuilding_List!A347)</f>
        <v>0602</v>
      </c>
      <c r="B347" s="3" t="str">
        <f>([3]UKBuilding_List!C347)</f>
        <v>Pavilion A</v>
      </c>
    </row>
    <row r="348" spans="1:2" x14ac:dyDescent="0.3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3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3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2015-03-30T18:10:18Z</dcterms:modified>
</cp:coreProperties>
</file>