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200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Changes'!$A$1:$I$19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H24" i="1" l="1"/>
  <c r="G24" i="1"/>
  <c r="M24" i="1" l="1"/>
  <c r="K2" i="1" s="1"/>
  <c r="J2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<sst xmlns="http://schemas.openxmlformats.org/spreadsheetml/2006/main" count="163" uniqueCount="99">
  <si>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</si>
  <si>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</si>
  <si>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</si>
  <si>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</si>
  <si>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</si>
  <si>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</si>
  <si>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</si>
  <si>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</si>
  <si>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</si>
  <si>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</si>
  <si>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</si>
  <si>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</si>
  <si>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</si>
  <si>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</si>
  <si>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</si>
  <si>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</si>
  <si>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</si>
  <si>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</si>
  <si>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</si>
  <si>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</si>
  <si>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</si>
  <si>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</si>
  <si>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</si>
  <si>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</si>
  <si>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</si>
  <si>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</si>
  <si>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</si>
  <si>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</si>
  <si>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</si>
  <si>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</si>
  <si>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</si>
  <si>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</si>
  <si>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</si>
  <si>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</si>
  <si>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</si>
  <si>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</si>
  <si>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</si>
  <si>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</si>
  <si>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</si>
  <si>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</si>
  <si>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</si>
  <si>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</si>
  <si>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</si>
  <si>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</si>
  <si>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</si>
  <si>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</si>
  <si>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</si>
  <si>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</si>
  <si>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</si>
  <si>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</si>
  <si>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</si>
  <si>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</si>
  <si>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</si>
  <si>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</si>
  <si>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</si>
  <si>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</si>
  <si>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</si>
  <si>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</si>
  <si>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</si>
  <si>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</si>
  <si>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</si>
  <si>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</si>
  <si>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</si>
  <si>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</si>
  <si>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</si>
  <si>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</si>
  <si>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</si>
  <si>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</si>
  <si>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</si>
  <si>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</si>
  <si>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</si>
  <si>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</si>
  <si>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</si>
  <si>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</si>
  <si>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</si>
  <si>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304H</t>
  </si>
  <si>
    <t>304H1</t>
  </si>
  <si>
    <t>304H2</t>
  </si>
  <si>
    <t>304H3</t>
  </si>
  <si>
    <t>304H4</t>
  </si>
  <si>
    <t>304H5</t>
  </si>
  <si>
    <t>320B</t>
  </si>
  <si>
    <t>320F</t>
  </si>
  <si>
    <t>03</t>
  </si>
  <si>
    <t>Back wall taken out, and door put in</t>
  </si>
  <si>
    <t>Add wall and door</t>
  </si>
  <si>
    <t>0200</t>
  </si>
  <si>
    <t>LX-0200-03-304H1</t>
  </si>
  <si>
    <t>WETHINGTON BUILDING - Room 304H1</t>
  </si>
  <si>
    <t>LX-0200-03-304H2</t>
  </si>
  <si>
    <t>WETHINGTON BUILDING - Room 304H2</t>
  </si>
  <si>
    <t>LX-0200-03-304H3</t>
  </si>
  <si>
    <t>WETHINGTON BUILDING - Room 304H3</t>
  </si>
  <si>
    <t>LX-0200-03-304H4</t>
  </si>
  <si>
    <t>WETHINGTON BUILDING - Room 304H4</t>
  </si>
  <si>
    <t>LX-0200-03-304H5</t>
  </si>
  <si>
    <t>WETHINGTON BUILDING - Room 304H5</t>
  </si>
  <si>
    <t>wall added b/ 320M and 304H</t>
  </si>
  <si>
    <t>320M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</si>
</sst>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0" fillId="38" borderId="0" xfId="0" applyNumberFormat="1" applyFill="1"/>
    <xf numFmtId="49" fontId="0" fillId="0" borderId="0" xfId="0" quotePrefix="1" applyNumberFormat="1" applyFo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tabSelected="1" zoomScale="90" zoomScaleNormal="90" workbookViewId="0">
      <selection activeCell="A14" sqref="A14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32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9" t="s">
        <v>86</v>
      </c>
      <c r="C1" s="79"/>
      <c r="F1" s="67" t="s">
        <v>10</v>
      </c>
      <c r="G1" s="18">
        <v>42675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80" t="str">
        <f>VLOOKUP(B1,BuildingList!A:B,2,FALSE)</f>
        <v>Wethington Allied Health Building</v>
      </c>
      <c r="C2" s="80"/>
      <c r="F2" s="68" t="s">
        <v>12</v>
      </c>
      <c r="G2" s="22" t="s">
        <v>73</v>
      </c>
      <c r="J2" s="15">
        <f>G24-J24</f>
        <v>7</v>
      </c>
      <c r="K2" s="15">
        <f>H24-M24</f>
        <v>6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" customHeight="1" thickTop="1" x14ac:dyDescent="0.25">
      <c r="A6" s="48" t="s">
        <v>75</v>
      </c>
      <c r="B6" s="48" t="s">
        <v>83</v>
      </c>
      <c r="C6" s="42" t="s">
        <v>22</v>
      </c>
      <c r="D6" s="41" t="s">
        <v>5</v>
      </c>
      <c r="E6" s="50">
        <v>862</v>
      </c>
      <c r="F6" s="50">
        <v>178</v>
      </c>
      <c r="G6" s="50" t="s">
        <v>2</v>
      </c>
      <c r="H6" s="41" t="s">
        <v>2</v>
      </c>
      <c r="I6" s="42" t="s">
        <v>97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ht="15" customHeight="1" x14ac:dyDescent="0.25">
      <c r="A7" s="48" t="s">
        <v>76</v>
      </c>
      <c r="B7" s="48" t="s">
        <v>83</v>
      </c>
      <c r="C7" s="42" t="s">
        <v>24</v>
      </c>
      <c r="D7" s="41" t="s">
        <v>5</v>
      </c>
      <c r="E7" s="50">
        <v>0</v>
      </c>
      <c r="F7" s="50">
        <v>118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77</v>
      </c>
      <c r="B8" s="48" t="s">
        <v>83</v>
      </c>
      <c r="C8" s="42" t="s">
        <v>24</v>
      </c>
      <c r="D8" s="41" t="s">
        <v>5</v>
      </c>
      <c r="E8" s="50">
        <v>0</v>
      </c>
      <c r="F8" s="50">
        <v>150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15" customHeight="1" x14ac:dyDescent="0.25">
      <c r="A9" s="61" t="s">
        <v>78</v>
      </c>
      <c r="B9" s="48" t="s">
        <v>83</v>
      </c>
      <c r="C9" s="42" t="s">
        <v>24</v>
      </c>
      <c r="D9" s="41" t="s">
        <v>5</v>
      </c>
      <c r="E9" s="62">
        <v>0</v>
      </c>
      <c r="F9" s="62">
        <v>148</v>
      </c>
      <c r="G9" s="50" t="s">
        <v>3</v>
      </c>
      <c r="H9" s="41" t="s">
        <v>18</v>
      </c>
      <c r="I9" s="42"/>
      <c r="J9" s="59">
        <f>IF(G9="No Change","N/A",IF(G9="New Tag Required",Lookup!F:F,IF(G9="Remove Old Tag",Lookup!F:F,IF(G9="N/A","N/A",""))))</f>
        <v>0</v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ht="15" customHeight="1" x14ac:dyDescent="0.25">
      <c r="A10" s="63" t="s">
        <v>79</v>
      </c>
      <c r="B10" s="48" t="s">
        <v>83</v>
      </c>
      <c r="C10" s="42" t="s">
        <v>24</v>
      </c>
      <c r="D10" s="41" t="s">
        <v>5</v>
      </c>
      <c r="E10" s="50">
        <v>0</v>
      </c>
      <c r="F10" s="50">
        <v>120</v>
      </c>
      <c r="G10" s="50" t="s">
        <v>3</v>
      </c>
      <c r="H10" s="41" t="s">
        <v>18</v>
      </c>
      <c r="I10" s="42"/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ht="15" customHeight="1" x14ac:dyDescent="0.25">
      <c r="A11" s="63" t="s">
        <v>80</v>
      </c>
      <c r="B11" s="48" t="s">
        <v>83</v>
      </c>
      <c r="C11" s="42" t="s">
        <v>24</v>
      </c>
      <c r="D11" s="41" t="s">
        <v>5</v>
      </c>
      <c r="E11" s="50">
        <v>0</v>
      </c>
      <c r="F11" s="50">
        <v>117</v>
      </c>
      <c r="G11" s="50" t="s">
        <v>3</v>
      </c>
      <c r="H11" s="41" t="s">
        <v>18</v>
      </c>
      <c r="I11" s="42"/>
      <c r="J11" s="59">
        <f>IF(G11="No Change","N/A",IF(G11="New Tag Required",Lookup!F:F,IF(G11="Remove Old Tag",Lookup!F:F,IF(G11="N/A","N/A",""))))</f>
        <v>0</v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ht="15" customHeight="1" x14ac:dyDescent="0.25">
      <c r="A12" s="63" t="s">
        <v>81</v>
      </c>
      <c r="B12" s="48" t="s">
        <v>83</v>
      </c>
      <c r="C12" s="42" t="s">
        <v>27</v>
      </c>
      <c r="D12" s="41" t="s">
        <v>5</v>
      </c>
      <c r="E12" s="50">
        <v>43</v>
      </c>
      <c r="F12" s="50">
        <v>46</v>
      </c>
      <c r="G12" s="50" t="s">
        <v>3</v>
      </c>
      <c r="H12" s="41" t="s">
        <v>2</v>
      </c>
      <c r="I12" s="42" t="s">
        <v>84</v>
      </c>
      <c r="J12" s="59">
        <f>IF(G12="No Change","N/A",IF(G12="New Tag Required",Lookup!F:F,IF(G12="Remove Old Tag",Lookup!F:F,IF(G12="N/A","N/A",""))))</f>
        <v>0</v>
      </c>
      <c r="K12" s="60"/>
      <c r="L12" s="59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ht="15" customHeight="1" x14ac:dyDescent="0.25">
      <c r="A13" s="63" t="s">
        <v>82</v>
      </c>
      <c r="B13" s="48" t="s">
        <v>83</v>
      </c>
      <c r="C13" s="42" t="s">
        <v>27</v>
      </c>
      <c r="D13" s="41" t="s">
        <v>5</v>
      </c>
      <c r="E13" s="50">
        <v>145</v>
      </c>
      <c r="F13" s="50">
        <v>101</v>
      </c>
      <c r="G13" s="50" t="s">
        <v>3</v>
      </c>
      <c r="H13" s="41" t="s">
        <v>18</v>
      </c>
      <c r="I13" s="42" t="s">
        <v>85</v>
      </c>
      <c r="J13" s="59">
        <f>IF(G13="No Change","N/A",IF(G13="New Tag Required",Lookup!F:F,IF(G13="Remove Old Tag",Lookup!F:F,IF(G13="N/A","N/A",""))))</f>
        <v>0</v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ht="15" customHeight="1" x14ac:dyDescent="0.25">
      <c r="A14" s="63" t="s">
        <v>98</v>
      </c>
      <c r="B14" s="78" t="s">
        <v>83</v>
      </c>
      <c r="C14" s="42" t="s">
        <v>32</v>
      </c>
      <c r="D14" s="41" t="s">
        <v>5</v>
      </c>
      <c r="E14" s="50">
        <v>186</v>
      </c>
      <c r="F14" s="50">
        <v>227</v>
      </c>
      <c r="G14" s="50" t="s">
        <v>2</v>
      </c>
      <c r="H14" s="41" t="s">
        <v>13</v>
      </c>
      <c r="I14" s="42" t="s">
        <v>97</v>
      </c>
      <c r="J14" s="59" t="str">
        <f>IF(G14="No Change","N/A",IF(G14="New Tag Required",Lookup!F:F,IF(G14="Remove Old Tag",Lookup!F:F,IF(G14="N/A","N/A",""))))</f>
        <v>N/A</v>
      </c>
      <c r="K14" s="60"/>
      <c r="L14" s="59"/>
      <c r="M14" s="59" t="str">
        <f>IF(H14="No Change","N/A",IF(H14="New Tag Required",Lookup!F:F,IF(H14="Remove Old Sign",Lookup!F:F,IF(H14="N/A","N/A",""))))</f>
        <v>N/A</v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x14ac:dyDescent="0.25">
      <c r="A20" s="56"/>
      <c r="C20" s="11"/>
      <c r="E20" s="30"/>
      <c r="F20" s="30"/>
      <c r="G20" s="30"/>
      <c r="J20" s="10" t="str">
        <f>IF(G20="No Change","N/A",IF(G20="New Tag Required",Lookup!F:F,IF(G20="Remove Old Tag",Lookup!F:F,IF(G20="N/A","N/A",""))))</f>
        <v/>
      </c>
      <c r="K20" s="32"/>
      <c r="M20" s="10" t="str">
        <f>IF(H20="No Change","N/A",IF(H20="New Tag Required",Lookup!F:F,IF(H20="Remove Old Sign",Lookup!F:F,IF(H20="N/A","N/A",""))))</f>
        <v/>
      </c>
      <c r="N20" s="32"/>
    </row>
    <row r="21" spans="1:15" x14ac:dyDescent="0.25">
      <c r="A21" s="56"/>
      <c r="C21" s="11"/>
      <c r="E21" s="30"/>
      <c r="F21" s="30"/>
      <c r="G21" s="30"/>
      <c r="J21" s="10" t="str">
        <f>IF(G21="No Change","N/A",IF(G21="New Tag Required",Lookup!F:F,IF(G21="Remove Old Tag",Lookup!F:F,IF(G21="N/A","N/A",""))))</f>
        <v/>
      </c>
      <c r="K21" s="32"/>
      <c r="M21" s="10" t="str">
        <f>IF(H21="No Change","N/A",IF(H21="New Tag Required",Lookup!F:F,IF(H21="Remove Old Sign",Lookup!F:F,IF(H21="N/A","N/A",""))))</f>
        <v/>
      </c>
      <c r="N21" s="32"/>
    </row>
    <row r="22" spans="1:15" ht="15.75" thickBot="1" x14ac:dyDescent="0.3">
      <c r="A22" s="56"/>
      <c r="C22" s="11"/>
      <c r="E22" s="30"/>
      <c r="F22" s="30"/>
      <c r="G22" s="30"/>
      <c r="K22" s="32"/>
      <c r="N22" s="32"/>
    </row>
    <row r="23" spans="1:15" ht="45" x14ac:dyDescent="0.25">
      <c r="A23" s="56"/>
      <c r="C23" s="11"/>
      <c r="E23" s="30"/>
      <c r="F23" s="30"/>
      <c r="G23" s="73" t="s">
        <v>45</v>
      </c>
      <c r="H23" s="74" t="s">
        <v>46</v>
      </c>
      <c r="J23" s="75" t="s">
        <v>40</v>
      </c>
      <c r="K23" s="10"/>
      <c r="L23" s="10"/>
      <c r="M23" s="75" t="s">
        <v>41</v>
      </c>
    </row>
    <row r="24" spans="1:15" ht="15.75" thickBot="1" x14ac:dyDescent="0.3">
      <c r="A24" s="56"/>
      <c r="C24" s="11"/>
      <c r="E24" s="30"/>
      <c r="F24" s="30"/>
      <c r="G24" s="14">
        <f>COUNTIF(G6:G23,"New Tag Required")</f>
        <v>7</v>
      </c>
      <c r="H24" s="13">
        <f>COUNTIF(H6:H23,"New Sign Required")</f>
        <v>6</v>
      </c>
      <c r="J24" s="12">
        <f>COUNTIF(J6:J23,"Installed")</f>
        <v>0</v>
      </c>
      <c r="K24" s="10"/>
      <c r="L24" s="10"/>
      <c r="M24" s="12">
        <f>COUNTIF(M6:M23,"Installed")</f>
        <v>0</v>
      </c>
    </row>
    <row r="25" spans="1:15" x14ac:dyDescent="0.25">
      <c r="A25" s="56"/>
      <c r="C25" s="11"/>
      <c r="E25" s="30"/>
      <c r="F25" s="30"/>
      <c r="G25" s="30"/>
    </row>
    <row r="26" spans="1:15" x14ac:dyDescent="0.25">
      <c r="A26" s="56"/>
      <c r="C26" s="11"/>
      <c r="E26" s="30"/>
      <c r="F26" s="30"/>
      <c r="G26" s="30"/>
    </row>
    <row r="27" spans="1:15" x14ac:dyDescent="0.25">
      <c r="A27" s="56"/>
      <c r="C27" s="11"/>
      <c r="E27" s="30"/>
      <c r="F27" s="30"/>
      <c r="G27" s="30"/>
    </row>
    <row r="28" spans="1:15" x14ac:dyDescent="0.25">
      <c r="A28" s="56"/>
      <c r="C28" s="11"/>
      <c r="E28" s="30"/>
      <c r="F28" s="30"/>
      <c r="G28" s="30"/>
    </row>
    <row r="29" spans="1:15" x14ac:dyDescent="0.25">
      <c r="A29" s="56"/>
      <c r="C29" s="11"/>
      <c r="E29" s="30"/>
      <c r="F29" s="30"/>
      <c r="G29" s="30"/>
    </row>
    <row r="30" spans="1:15" x14ac:dyDescent="0.25">
      <c r="A30" s="56"/>
      <c r="C30" s="11"/>
      <c r="E30" s="30"/>
      <c r="F30" s="30"/>
      <c r="G30" s="30"/>
    </row>
    <row r="31" spans="1:15" x14ac:dyDescent="0.25">
      <c r="A31" s="56"/>
      <c r="C31" s="11"/>
      <c r="E31" s="30"/>
      <c r="F31" s="30"/>
      <c r="G31" s="30"/>
    </row>
    <row r="32" spans="1:15" x14ac:dyDescent="0.25">
      <c r="A32" s="57"/>
      <c r="C32" s="11"/>
      <c r="E32" s="30"/>
      <c r="F32" s="33"/>
      <c r="G32" s="30"/>
    </row>
    <row r="33" spans="1:7" x14ac:dyDescent="0.25">
      <c r="A33" s="57"/>
      <c r="C33" s="11"/>
      <c r="E33" s="30"/>
      <c r="F33" s="33"/>
      <c r="G33" s="30"/>
    </row>
    <row r="34" spans="1:7" x14ac:dyDescent="0.25">
      <c r="A34" s="57"/>
      <c r="C34" s="11"/>
      <c r="E34" s="30"/>
      <c r="F34" s="34"/>
      <c r="G34" s="30"/>
    </row>
    <row r="35" spans="1:7" x14ac:dyDescent="0.25">
      <c r="A35" s="56"/>
      <c r="C35" s="11"/>
      <c r="E35" s="30"/>
      <c r="F35" s="33"/>
      <c r="G35" s="30"/>
    </row>
    <row r="36" spans="1:7" x14ac:dyDescent="0.25">
      <c r="A36" s="56"/>
      <c r="C36" s="11"/>
      <c r="E36" s="30"/>
      <c r="F36" s="33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1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6"/>
      <c r="C44" s="11"/>
      <c r="E44" s="30"/>
      <c r="F44" s="30"/>
      <c r="G44" s="30"/>
    </row>
    <row r="45" spans="1:7" x14ac:dyDescent="0.25">
      <c r="A45" s="56"/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9:G43 G10:G22">
    <cfRule type="containsText" dxfId="54" priority="124" operator="containsText" text="New Tag Required">
      <formula>NOT(ISERROR(SEARCH("New Tag Required",G10)))</formula>
    </cfRule>
  </conditionalFormatting>
  <conditionalFormatting sqref="D6 D8 D10:D89">
    <cfRule type="containsText" dxfId="53" priority="123" operator="containsText" text="Yes">
      <formula>NOT(ISERROR(SEARCH("Yes",D6)))</formula>
    </cfRule>
  </conditionalFormatting>
  <conditionalFormatting sqref="H29:H89 H190:H411 H10:H22">
    <cfRule type="containsText" dxfId="52" priority="111" operator="containsText" text="New Sign Required">
      <formula>NOT(ISERROR(SEARCH("New Sign Required",H10)))</formula>
    </cfRule>
  </conditionalFormatting>
  <conditionalFormatting sqref="G29:G89 G10:H22">
    <cfRule type="containsText" dxfId="51" priority="110" operator="containsText" text="Action Required">
      <formula>NOT(ISERROR(SEARCH("Action Required",G10)))</formula>
    </cfRule>
  </conditionalFormatting>
  <conditionalFormatting sqref="H29:H89">
    <cfRule type="containsText" dxfId="50" priority="109" operator="containsText" text="Action Required">
      <formula>NOT(ISERROR(SEARCH("Action Required",H29)))</formula>
    </cfRule>
  </conditionalFormatting>
  <conditionalFormatting sqref="G6 G25:G28">
    <cfRule type="containsText" dxfId="49" priority="51" operator="containsText" text="New Tag Required">
      <formula>NOT(ISERROR(SEARCH("New Tag Required",G6)))</formula>
    </cfRule>
  </conditionalFormatting>
  <conditionalFormatting sqref="H6 H25:H28">
    <cfRule type="containsText" dxfId="48" priority="49" operator="containsText" text="New Sign Required">
      <formula>NOT(ISERROR(SEARCH("New Sign Required",H6)))</formula>
    </cfRule>
  </conditionalFormatting>
  <conditionalFormatting sqref="G6 G25:G28">
    <cfRule type="containsText" dxfId="47" priority="48" operator="containsText" text="Action Required">
      <formula>NOT(ISERROR(SEARCH("Action Required",G6)))</formula>
    </cfRule>
  </conditionalFormatting>
  <conditionalFormatting sqref="H6 H25:H28">
    <cfRule type="containsText" dxfId="46" priority="47" operator="containsText" text="Action Required">
      <formula>NOT(ISERROR(SEARCH("Action Required",H6)))</formula>
    </cfRule>
  </conditionalFormatting>
  <conditionalFormatting sqref="G6">
    <cfRule type="containsText" dxfId="45" priority="46" operator="containsText" text="New Tag Required">
      <formula>NOT(ISERROR(SEARCH("New Tag Required",G6)))</formula>
    </cfRule>
  </conditionalFormatting>
  <conditionalFormatting sqref="D6">
    <cfRule type="containsText" dxfId="44" priority="45" operator="containsText" text="Yes">
      <formula>NOT(ISERROR(SEARCH("Yes",D6)))</formula>
    </cfRule>
  </conditionalFormatting>
  <conditionalFormatting sqref="G6">
    <cfRule type="containsText" dxfId="43" priority="44" operator="containsText" text="Action Required">
      <formula>NOT(ISERROR(SEARCH("Action Required",G6)))</formula>
    </cfRule>
  </conditionalFormatting>
  <conditionalFormatting sqref="D90:D189">
    <cfRule type="containsText" dxfId="42" priority="43" operator="containsText" text="Yes">
      <formula>NOT(ISERROR(SEARCH("Yes",D90)))</formula>
    </cfRule>
  </conditionalFormatting>
  <conditionalFormatting sqref="H90:H189">
    <cfRule type="containsText" dxfId="41" priority="42" operator="containsText" text="New Sign Required">
      <formula>NOT(ISERROR(SEARCH("New Sign Required",H90)))</formula>
    </cfRule>
  </conditionalFormatting>
  <conditionalFormatting sqref="G90:G189">
    <cfRule type="containsText" dxfId="40" priority="41" operator="containsText" text="Action Required">
      <formula>NOT(ISERROR(SEARCH("Action Required",G90)))</formula>
    </cfRule>
  </conditionalFormatting>
  <conditionalFormatting sqref="H90:H189">
    <cfRule type="containsText" dxfId="39" priority="40" operator="containsText" text="Action Required">
      <formula>NOT(ISERROR(SEARCH("Action Required",H90)))</formula>
    </cfRule>
  </conditionalFormatting>
  <conditionalFormatting sqref="D9">
    <cfRule type="containsText" dxfId="38" priority="37" operator="containsText" text="Yes">
      <formula>NOT(ISERROR(SEARCH("Yes",D9)))</formula>
    </cfRule>
  </conditionalFormatting>
  <conditionalFormatting sqref="D7">
    <cfRule type="containsText" dxfId="37" priority="26" operator="containsText" text="Yes">
      <formula>NOT(ISERROR(SEARCH("Yes",D7)))</formula>
    </cfRule>
  </conditionalFormatting>
  <conditionalFormatting sqref="G7">
    <cfRule type="containsText" dxfId="36" priority="25" operator="containsText" text="New Tag Required">
      <formula>NOT(ISERROR(SEARCH("New Tag Required",G7)))</formula>
    </cfRule>
  </conditionalFormatting>
  <conditionalFormatting sqref="H7">
    <cfRule type="containsText" dxfId="35" priority="24" operator="containsText" text="New Sign Required">
      <formula>NOT(ISERROR(SEARCH("New Sign Required",H7)))</formula>
    </cfRule>
  </conditionalFormatting>
  <conditionalFormatting sqref="G7">
    <cfRule type="containsText" dxfId="34" priority="23" operator="containsText" text="Action Required">
      <formula>NOT(ISERROR(SEARCH("Action Required",G7)))</formula>
    </cfRule>
  </conditionalFormatting>
  <conditionalFormatting sqref="H7">
    <cfRule type="containsText" dxfId="33" priority="22" operator="containsText" text="Action Required">
      <formula>NOT(ISERROR(SEARCH("Action Required",H7)))</formula>
    </cfRule>
  </conditionalFormatting>
  <conditionalFormatting sqref="G8">
    <cfRule type="containsText" dxfId="32" priority="21" operator="containsText" text="New Tag Required">
      <formula>NOT(ISERROR(SEARCH("New Tag Required",G8)))</formula>
    </cfRule>
  </conditionalFormatting>
  <conditionalFormatting sqref="H8">
    <cfRule type="containsText" dxfId="31" priority="20" operator="containsText" text="New Sign Required">
      <formula>NOT(ISERROR(SEARCH("New Sign Required",H8)))</formula>
    </cfRule>
  </conditionalFormatting>
  <conditionalFormatting sqref="G8">
    <cfRule type="containsText" dxfId="30" priority="19" operator="containsText" text="Action Required">
      <formula>NOT(ISERROR(SEARCH("Action Required",G8)))</formula>
    </cfRule>
  </conditionalFormatting>
  <conditionalFormatting sqref="H8">
    <cfRule type="containsText" dxfId="29" priority="18" operator="containsText" text="Action Required">
      <formula>NOT(ISERROR(SEARCH("Action Required",H8)))</formula>
    </cfRule>
  </conditionalFormatting>
  <conditionalFormatting sqref="J2:N2">
    <cfRule type="cellIs" dxfId="28" priority="17" operator="notEqual">
      <formula>0</formula>
    </cfRule>
  </conditionalFormatting>
  <conditionalFormatting sqref="J6:J21">
    <cfRule type="cellIs" dxfId="27" priority="16" operator="equal">
      <formula>0</formula>
    </cfRule>
  </conditionalFormatting>
  <conditionalFormatting sqref="M6:M21">
    <cfRule type="cellIs" dxfId="26" priority="15" operator="equal">
      <formula>0</formula>
    </cfRule>
  </conditionalFormatting>
  <conditionalFormatting sqref="J6:J21 M6:M21">
    <cfRule type="cellIs" dxfId="25" priority="12" operator="equal">
      <formula>"In Progress"</formula>
    </cfRule>
    <cfRule type="cellIs" dxfId="24" priority="13" operator="equal">
      <formula>"Log Issues"</formula>
    </cfRule>
    <cfRule type="cellIs" dxfId="23" priority="14" operator="equal">
      <formula>"N/A"</formula>
    </cfRule>
  </conditionalFormatting>
  <conditionalFormatting sqref="K6:L15">
    <cfRule type="expression" dxfId="22" priority="11">
      <formula>$J6="Log Issues"</formula>
    </cfRule>
  </conditionalFormatting>
  <conditionalFormatting sqref="N6:N15">
    <cfRule type="expression" dxfId="21" priority="10">
      <formula>$M6="Log Issues"</formula>
    </cfRule>
  </conditionalFormatting>
  <conditionalFormatting sqref="G9">
    <cfRule type="containsText" dxfId="20" priority="9" operator="containsText" text="New Tag Required">
      <formula>NOT(ISERROR(SEARCH("New Tag Required",G9)))</formula>
    </cfRule>
  </conditionalFormatting>
  <conditionalFormatting sqref="H9">
    <cfRule type="containsText" dxfId="19" priority="8" operator="containsText" text="New Sign Required">
      <formula>NOT(ISERROR(SEARCH("New Sign Required",H9)))</formula>
    </cfRule>
  </conditionalFormatting>
  <conditionalFormatting sqref="G9">
    <cfRule type="containsText" dxfId="18" priority="7" operator="containsText" text="Action Required">
      <formula>NOT(ISERROR(SEARCH("Action Required",G9)))</formula>
    </cfRule>
  </conditionalFormatting>
  <conditionalFormatting sqref="H9">
    <cfRule type="containsText" dxfId="17" priority="6" operator="containsText" text="Action Required">
      <formula>NOT(ISERROR(SEARCH("Action Required",H9)))</formula>
    </cfRule>
  </conditionalFormatting>
  <conditionalFormatting sqref="H1:H1048576">
    <cfRule type="containsText" dxfId="16" priority="4" operator="containsText" text="Remove Old Sign">
      <formula>NOT(ISERROR(SEARCH("Remove Old Sign",H1)))</formula>
    </cfRule>
    <cfRule type="containsText" dxfId="15" priority="5" operator="containsText" text="Move Sign to New Location">
      <formula>NOT(ISERROR(SEARCH("Move Sign to New Location",H1)))</formula>
    </cfRule>
  </conditionalFormatting>
  <conditionalFormatting sqref="G1:G1048576">
    <cfRule type="containsText" dxfId="14" priority="3" operator="containsText" text="Remove Old Tag">
      <formula>NOT(ISERROR(SEARCH("Remove Old Tag",G1)))</formula>
    </cfRule>
  </conditionalFormatting>
  <conditionalFormatting sqref="H8">
    <cfRule type="containsText" dxfId="13" priority="2" operator="containsText" text="New Sign Required">
      <formula>NOT(ISERROR(SEARCH("New Sign Required",H8)))</formula>
    </cfRule>
  </conditionalFormatting>
  <conditionalFormatting sqref="H8">
    <cfRule type="containsText" dxfId="12" priority="1" operator="containsText" text="Action Required">
      <formula>NOT(ISERROR(SEARCH("Action Required",H8)))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H25:H189 H22</xm:sqref>
        </x14:dataValidation>
        <x14:dataValidation type="list" allowBlank="1" showInputMessage="1" showErrorMessage="1">
          <x14:formula1>
            <xm:f>Lookup!$A$1:$A$4</xm:f>
          </x14:formula1>
          <xm:sqref>G25:G189 G22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G6:G21</xm:sqref>
        </x14:dataValidation>
        <x14:dataValidation type="list" allowBlank="1" showInputMessage="1" showErrorMessage="1">
          <x14:formula1>
            <xm:f>Lookup!$D$1:$D$10</xm:f>
          </x14:formula1>
          <xm:sqref>H6:H21</xm:sqref>
        </x14:dataValidation>
        <x14:dataValidation type="list" allowBlank="1" showInputMessage="1" showErrorMessage="1">
          <x14:formula1>
            <xm:f>Lookup!$F$1:$F$7</xm:f>
          </x14:formula1>
          <xm:sqref>J6:J21</xm:sqref>
        </x14:dataValidation>
        <x14:dataValidation type="list" allowBlank="1" showInputMessage="1" showErrorMessage="1">
          <x14:formula1>
            <xm:f>Lookup!$F$1:$F$8</xm:f>
          </x14:formula1>
          <xm:sqref>M6:M21</xm:sqref>
        </x14:dataValidation>
        <x14:dataValidation type="list" allowBlank="1" showInputMessage="1">
          <x14:formula1>
            <xm:f>Lookup!$E$1:$E$19</xm:f>
          </x14:formula1>
          <xm:sqref>C6:C189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:C10"/>
    </sheetView>
  </sheetViews>
  <sheetFormatPr defaultColWidth="9.140625" defaultRowHeight="15" x14ac:dyDescent="0.25"/>
  <cols>
    <col min="1" max="1" width="22.42578125" style="48" bestFit="1" customWidth="1"/>
    <col min="2" max="2" width="34.42578125" style="48" bestFit="1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0200</v>
      </c>
      <c r="C1" s="39"/>
      <c r="D1" s="17" t="s">
        <v>10</v>
      </c>
      <c r="E1" s="40">
        <f>'KD Changes'!G1</f>
        <v>42675</v>
      </c>
    </row>
    <row r="2" spans="1:10" ht="15" customHeight="1" x14ac:dyDescent="0.25">
      <c r="A2" s="43" t="s">
        <v>8</v>
      </c>
      <c r="B2" s="44" t="str">
        <f>VLOOKUP(B1,[1]BuildingList!A:B,2,FALSE)</f>
        <v>Wethington Allied Health Building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87</v>
      </c>
      <c r="B6" s="76" t="s">
        <v>88</v>
      </c>
      <c r="C6" s="41" t="s">
        <v>64</v>
      </c>
      <c r="G6" s="29"/>
      <c r="H6" s="29"/>
      <c r="I6" s="41"/>
      <c r="J6" s="41"/>
    </row>
    <row r="7" spans="1:10" x14ac:dyDescent="0.25">
      <c r="A7" s="77" t="s">
        <v>89</v>
      </c>
      <c r="B7" s="76" t="s">
        <v>90</v>
      </c>
      <c r="C7" s="41" t="s">
        <v>64</v>
      </c>
      <c r="G7" s="29"/>
      <c r="H7" s="29"/>
      <c r="I7" s="41"/>
      <c r="J7" s="41"/>
    </row>
    <row r="8" spans="1:10" ht="15" customHeight="1" x14ac:dyDescent="0.25">
      <c r="A8" s="77" t="s">
        <v>91</v>
      </c>
      <c r="B8" s="76" t="s">
        <v>92</v>
      </c>
      <c r="C8" s="41" t="s">
        <v>64</v>
      </c>
      <c r="G8" s="29"/>
      <c r="H8" s="29"/>
      <c r="I8" s="41"/>
      <c r="J8" s="41"/>
    </row>
    <row r="9" spans="1:10" x14ac:dyDescent="0.25">
      <c r="A9" s="77" t="s">
        <v>93</v>
      </c>
      <c r="B9" s="76" t="s">
        <v>94</v>
      </c>
      <c r="C9" s="41" t="s">
        <v>64</v>
      </c>
      <c r="G9" s="29"/>
      <c r="H9" s="29"/>
      <c r="I9" s="41"/>
      <c r="J9" s="41"/>
    </row>
    <row r="10" spans="1:10" x14ac:dyDescent="0.25">
      <c r="A10" s="77" t="s">
        <v>95</v>
      </c>
      <c r="B10" s="76" t="s">
        <v>96</v>
      </c>
      <c r="C10" s="41" t="s">
        <v>64</v>
      </c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2016-11-02T14:43:40Z</dcterms:modified>
</cp:coreProperties>
</file>