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200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H35" i="1" l="1"/>
  <c r="G35" i="1"/>
  <c r="M35" i="1" l="1"/>
  <c r="K2" i="1" s="1"/>
  <c r="J35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<sst xmlns="http://schemas.openxmlformats.org/spreadsheetml/2006/main" count="103" uniqueCount="80">
  <si>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</si>
  <si>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</si>
  <si>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</si>
  <si>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</si>
  <si>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</si>
  <si>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</si>
  <si>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</si>
  <si>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</si>
  <si>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</si>
  <si>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</si>
  <si>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</si>
  <si>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</si>
  <si>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</si>
  <si>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</si>
  <si>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</si>
  <si>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</si>
  <si>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</si>
  <si>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</si>
  <si>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</si>
  <si>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</si>
  <si>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</si>
  <si>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</si>
  <si>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</si>
  <si>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</si>
  <si>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</si>
  <si>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</si>
  <si>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</si>
  <si>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</si>
  <si>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</si>
  <si>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</si>
  <si>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</si>
  <si>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</si>
  <si>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</si>
  <si>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</si>
  <si>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</si>
  <si>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</si>
  <si>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</si>
  <si>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</si>
  <si>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</si>
  <si>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</si>
  <si>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</si>
  <si>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</si>
  <si>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</si>
  <si>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</si>
  <si>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</si>
  <si>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</si>
  <si>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</si>
  <si>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</si>
  <si>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</si>
  <si>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</si>
  <si>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</si>
  <si>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</si>
  <si>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</si>
  <si>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</si>
  <si>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</si>
  <si>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</si>
  <si>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</si>
  <si>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</si>
  <si>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</si>
  <si>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</si>
  <si>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</si>
  <si>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</si>
  <si>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</si>
  <si>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</si>
  <si>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</si>
  <si>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</si>
  <si>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</si>
  <si>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</si>
  <si>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</si>
  <si>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</si>
  <si>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</si>
  <si>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</si>
  <si>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</si>
  <si>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</si>
  <si>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</si>
  <si>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0200</t>
  </si>
  <si>
    <t>0439</t>
  </si>
  <si>
    <t>04</t>
  </si>
  <si>
    <t>0439A</t>
  </si>
  <si>
    <t>changes did not impact SAP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</si>
</sst>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Academic Science Building</v>
          </cell>
          <cell r="D135" t="str">
            <v>Academic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>
            <v>9813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C11" sqref="C11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6" t="s">
        <v>7</v>
      </c>
      <c r="B1" s="77" t="s">
        <v>75</v>
      </c>
      <c r="C1" s="77"/>
      <c r="F1" s="68" t="s">
        <v>10</v>
      </c>
      <c r="G1" s="18">
        <v>42622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8" t="str">
        <f>VLOOKUP(B1,BuildingList!A:B,2,FALSE)</f>
        <v>Wethington Allied Health Building</v>
      </c>
      <c r="C2" s="78"/>
      <c r="F2" s="69" t="s">
        <v>12</v>
      </c>
      <c r="G2" s="22" t="s">
        <v>68</v>
      </c>
      <c r="J2" s="15">
        <f>G35-J35</f>
        <v>0</v>
      </c>
      <c r="K2" s="15">
        <f>H35-M35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48" t="s">
        <v>77</v>
      </c>
      <c r="C6" s="42" t="s">
        <v>32</v>
      </c>
      <c r="D6" s="41" t="s">
        <v>5</v>
      </c>
      <c r="E6" s="50">
        <v>90</v>
      </c>
      <c r="F6" s="50">
        <v>89</v>
      </c>
      <c r="G6" s="50" t="s">
        <v>13</v>
      </c>
      <c r="H6" s="41" t="s">
        <v>13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78</v>
      </c>
      <c r="B7" s="48" t="s">
        <v>77</v>
      </c>
      <c r="C7" s="42" t="s">
        <v>32</v>
      </c>
      <c r="D7" s="41" t="s">
        <v>5</v>
      </c>
      <c r="E7" s="50">
        <v>476</v>
      </c>
      <c r="F7" s="50">
        <v>475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/>
      <c r="B8" s="48"/>
      <c r="C8" s="42"/>
      <c r="E8" s="50"/>
      <c r="F8" s="50"/>
      <c r="G8" s="50"/>
      <c r="I8" s="42"/>
      <c r="J8" s="59" t="str">
        <f>IF(G8="No Change","N/A",IF(G8="New Tag Required",Lookup!F:F,IF(G8="Remove Old Tag",Lookup!F:F,IF(G8="N/A","N/A",""))))</f>
        <v/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/>
      <c r="B9" s="48"/>
      <c r="C9" s="42"/>
      <c r="E9" s="62"/>
      <c r="F9" s="62"/>
      <c r="G9" s="50"/>
      <c r="I9" s="42"/>
      <c r="J9" s="59" t="str">
        <f>IF(G9="No Change","N/A",IF(G9="New Tag Required",Lookup!F:F,IF(G9="Remove Old Tag",Lookup!F:F,IF(G9="N/A","N/A",""))))</f>
        <v/>
      </c>
      <c r="K9" s="60"/>
      <c r="L9" s="59"/>
      <c r="M9" s="59" t="str">
        <f>IF(H9="No Change","N/A",IF(H9="New Tag Required",Lookup!F:F,IF(H9="Remove Old Sign",Lookup!F:F,IF(H9="N/A","N/A",""))))</f>
        <v/>
      </c>
      <c r="N9" s="60"/>
      <c r="O9" s="59"/>
    </row>
    <row r="10" spans="1:16" s="41" customFormat="1" x14ac:dyDescent="0.25">
      <c r="A10" s="63"/>
      <c r="B10" s="48"/>
      <c r="C10" s="42"/>
      <c r="E10" s="50"/>
      <c r="F10" s="50"/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</row>
    <row r="11" spans="1:16" s="41" customFormat="1" x14ac:dyDescent="0.25">
      <c r="A11" s="63"/>
      <c r="B11" s="48"/>
      <c r="C11" s="42"/>
      <c r="E11" s="50"/>
      <c r="F11" s="50"/>
      <c r="G11" s="50"/>
      <c r="I11" s="42"/>
      <c r="J11" s="59" t="str">
        <f>IF(G11="No Change","N/A",IF(G11="New Tag Required",Lookup!F:F,IF(G11="Remove Old Tag",Lookup!F:F,IF(G11="N/A","N/A",""))))</f>
        <v/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/>
      <c r="B12" s="48"/>
      <c r="C12" s="42"/>
      <c r="E12" s="50"/>
      <c r="F12" s="50"/>
      <c r="G12" s="50"/>
      <c r="I12" s="42"/>
      <c r="J12" s="59" t="str">
        <f>IF(G12="No Change","N/A",IF(G12="New Tag Required",Lookup!F:F,IF(G12="Remove Old Tag",Lookup!F:F,IF(G12="N/A","N/A",""))))</f>
        <v/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x14ac:dyDescent="0.25">
      <c r="A14" s="63"/>
      <c r="B14" s="48"/>
      <c r="C14" s="42"/>
      <c r="E14" s="50"/>
      <c r="F14" s="50"/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4"/>
      <c r="L16" s="42"/>
      <c r="M16" s="59" t="str">
        <f>IF(H16="No Change","N/A",IF(H16="New Tag Required",Lookup!F:F,IF(H16="Remove Old Sign",Lookup!F:F,IF(H16="N/A","N/A",""))))</f>
        <v/>
      </c>
      <c r="N16" s="64"/>
      <c r="O16" s="42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63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4"/>
      <c r="L18" s="42"/>
      <c r="M18" s="59" t="str">
        <f>IF(H18="No Change","N/A",IF(H18="New Tag Required",Lookup!F:F,IF(H18="Remove Old Sign",Lookup!F:F,IF(H18="N/A","N/A",""))))</f>
        <v/>
      </c>
      <c r="N18" s="64"/>
      <c r="O18" s="42"/>
    </row>
    <row r="19" spans="1:15" s="41" customFormat="1" x14ac:dyDescent="0.25">
      <c r="A19" s="63"/>
      <c r="B19" s="48"/>
      <c r="C19" s="42"/>
      <c r="E19" s="50"/>
      <c r="F19" s="50"/>
      <c r="G19" s="50"/>
      <c r="I19" s="42"/>
      <c r="J19" s="59" t="str">
        <f>IF(G19="No Change","N/A",IF(G19="New Tag Required",Lookup!F:F,IF(G19="Remove Old Tag",Lookup!F:F,IF(G19="N/A","N/A",""))))</f>
        <v/>
      </c>
      <c r="K19" s="64"/>
      <c r="L19" s="42"/>
      <c r="M19" s="59" t="str">
        <f>IF(H19="No Change","N/A",IF(H19="New Tag Required",Lookup!F:F,IF(H19="Remove Old Sign",Lookup!F:F,IF(H19="N/A","N/A",""))))</f>
        <v/>
      </c>
      <c r="N19" s="64"/>
      <c r="O19" s="42"/>
    </row>
    <row r="20" spans="1:15" s="41" customFormat="1" x14ac:dyDescent="0.25">
      <c r="A20" s="63"/>
      <c r="B20" s="48"/>
      <c r="C20" s="42"/>
      <c r="E20" s="50"/>
      <c r="F20" s="50"/>
      <c r="G20" s="50"/>
      <c r="I20" s="42"/>
      <c r="J20" s="59" t="str">
        <f>IF(G20="No Change","N/A",IF(G20="New Tag Required",Lookup!F:F,IF(G20="Remove Old Tag",Lookup!F:F,IF(G20="N/A","N/A",""))))</f>
        <v/>
      </c>
      <c r="K20" s="64"/>
      <c r="L20" s="42"/>
      <c r="M20" s="59" t="str">
        <f>IF(H20="No Change","N/A",IF(H20="New Tag Required",Lookup!F:F,IF(H20="Remove Old Sign",Lookup!F:F,IF(H20="N/A","N/A",""))))</f>
        <v/>
      </c>
      <c r="N20" s="64"/>
      <c r="O20" s="42"/>
    </row>
    <row r="21" spans="1:15" s="41" customFormat="1" x14ac:dyDescent="0.25">
      <c r="A21" s="63"/>
      <c r="B21" s="48"/>
      <c r="C21" s="42"/>
      <c r="E21" s="50"/>
      <c r="F21" s="51"/>
      <c r="G21" s="50"/>
      <c r="I21" s="42"/>
      <c r="J21" s="59" t="str">
        <f>IF(G21="No Change","N/A",IF(G21="New Tag Required",Lookup!F:F,IF(G21="Remove Old Tag",Lookup!F:F,IF(G21="N/A","N/A",""))))</f>
        <v/>
      </c>
      <c r="K21" s="64"/>
      <c r="L21" s="42"/>
      <c r="M21" s="59" t="str">
        <f>IF(H21="No Change","N/A",IF(H21="New Tag Required",Lookup!F:F,IF(H21="Remove Old Sign",Lookup!F:F,IF(H21="N/A","N/A",""))))</f>
        <v/>
      </c>
      <c r="N21" s="64"/>
      <c r="O21" s="42"/>
    </row>
    <row r="22" spans="1:15" s="41" customFormat="1" x14ac:dyDescent="0.25">
      <c r="A22" s="63"/>
      <c r="B22" s="48"/>
      <c r="C22" s="42"/>
      <c r="E22" s="50"/>
      <c r="F22" s="50"/>
      <c r="G22" s="50"/>
      <c r="I22" s="42"/>
      <c r="J22" s="59" t="str">
        <f>IF(G22="No Change","N/A",IF(G22="New Tag Required",Lookup!F:F,IF(G22="Remove Old Tag",Lookup!F:F,IF(G22="N/A","N/A",""))))</f>
        <v/>
      </c>
      <c r="K22" s="64"/>
      <c r="L22" s="42"/>
      <c r="M22" s="59" t="str">
        <f>IF(H22="No Change","N/A",IF(H22="New Tag Required",Lookup!F:F,IF(H22="Remove Old Sign",Lookup!F:F,IF(H22="N/A","N/A",""))))</f>
        <v/>
      </c>
      <c r="N22" s="64"/>
      <c r="O22" s="42"/>
    </row>
    <row r="23" spans="1:15" s="41" customFormat="1" x14ac:dyDescent="0.25">
      <c r="A23" s="63"/>
      <c r="B23" s="48"/>
      <c r="C23" s="42"/>
      <c r="E23" s="50"/>
      <c r="F23" s="50"/>
      <c r="G23" s="50"/>
      <c r="I23" s="42"/>
      <c r="J23" s="59" t="str">
        <f>IF(G23="No Change","N/A",IF(G23="New Tag Required",Lookup!F:F,IF(G23="Remove Old Tag",Lookup!F:F,IF(G23="N/A","N/A",""))))</f>
        <v/>
      </c>
      <c r="K23" s="65"/>
      <c r="M23" s="59" t="str">
        <f>IF(H23="No Change","N/A",IF(H23="New Tag Required",Lookup!F:F,IF(H23="Remove Old Sign",Lookup!F:F,IF(H23="N/A","N/A",""))))</f>
        <v/>
      </c>
      <c r="N23" s="64"/>
      <c r="O23" s="42"/>
    </row>
    <row r="24" spans="1:15" s="41" customFormat="1" x14ac:dyDescent="0.25">
      <c r="A24" s="63"/>
      <c r="B24" s="48"/>
      <c r="C24" s="42"/>
      <c r="E24" s="50"/>
      <c r="F24" s="50"/>
      <c r="G24" s="50"/>
      <c r="I24" s="42"/>
      <c r="J24" s="59" t="str">
        <f>IF(G24="No Change","N/A",IF(G24="New Tag Required",Lookup!F:F,IF(G24="Remove Old Tag",Lookup!F:F,IF(G24="N/A","N/A",""))))</f>
        <v/>
      </c>
      <c r="K24" s="65"/>
      <c r="M24" s="59" t="str">
        <f>IF(H24="No Change","N/A",IF(H24="New Tag Required",Lookup!F:F,IF(H24="Remove Old Sign",Lookup!F:F,IF(H24="N/A","N/A",""))))</f>
        <v/>
      </c>
      <c r="N24" s="64"/>
      <c r="O24" s="42"/>
    </row>
    <row r="25" spans="1:15" s="41" customFormat="1" x14ac:dyDescent="0.25">
      <c r="A25" s="63"/>
      <c r="B25" s="48"/>
      <c r="C25" s="42"/>
      <c r="E25" s="50"/>
      <c r="F25" s="50"/>
      <c r="G25" s="50"/>
      <c r="I25" s="42"/>
      <c r="J25" s="59" t="str">
        <f>IF(G25="No Change","N/A",IF(G25="New Tag Required",Lookup!F:F,IF(G25="Remove Old Tag",Lookup!F:F,IF(G25="N/A","N/A",""))))</f>
        <v/>
      </c>
      <c r="K25" s="65"/>
      <c r="M25" s="59" t="str">
        <f>IF(H25="No Change","N/A",IF(H25="New Tag Required",Lookup!F:F,IF(H25="Remove Old Sign",Lookup!F:F,IF(H25="N/A","N/A",""))))</f>
        <v/>
      </c>
      <c r="N25" s="65"/>
    </row>
    <row r="26" spans="1:15" s="41" customFormat="1" x14ac:dyDescent="0.25">
      <c r="A26" s="63"/>
      <c r="B26" s="48"/>
      <c r="C26" s="42"/>
      <c r="E26" s="50"/>
      <c r="F26" s="50"/>
      <c r="G26" s="50"/>
      <c r="I26" s="42"/>
      <c r="J26" s="59" t="str">
        <f>IF(G26="No Change","N/A",IF(G26="New Tag Required",Lookup!F:F,IF(G26="Remove Old Tag",Lookup!F:F,IF(G26="N/A","N/A",""))))</f>
        <v/>
      </c>
      <c r="K26" s="65"/>
      <c r="M26" s="59" t="str">
        <f>IF(H26="No Change","N/A",IF(H26="New Tag Required",Lookup!F:F,IF(H26="Remove Old Sign",Lookup!F:F,IF(H26="N/A","N/A",""))))</f>
        <v/>
      </c>
      <c r="N26" s="65"/>
    </row>
    <row r="27" spans="1:15" s="41" customFormat="1" x14ac:dyDescent="0.25">
      <c r="A27" s="49"/>
      <c r="B27" s="48"/>
      <c r="C27" s="42"/>
      <c r="E27" s="50"/>
      <c r="F27" s="50"/>
      <c r="G27" s="50"/>
      <c r="I27" s="42"/>
      <c r="J27" s="59" t="str">
        <f>IF(G27="No Change","N/A",IF(G27="New Tag Required",Lookup!F:F,IF(G27="Remove Old Tag",Lookup!F:F,IF(G27="N/A","N/A",""))))</f>
        <v/>
      </c>
      <c r="K27" s="65"/>
      <c r="M27" s="59" t="str">
        <f>IF(H27="No Change","N/A",IF(H27="New Tag Required",Lookup!F:F,IF(H27="Remove Old Sign",Lookup!F:F,IF(H27="N/A","N/A",""))))</f>
        <v/>
      </c>
      <c r="N27" s="65"/>
    </row>
    <row r="28" spans="1:15" s="41" customFormat="1" x14ac:dyDescent="0.25">
      <c r="A28" s="49"/>
      <c r="B28" s="48"/>
      <c r="C28" s="42"/>
      <c r="E28" s="50"/>
      <c r="F28" s="50"/>
      <c r="G28" s="50"/>
      <c r="I28" s="42"/>
      <c r="J28" s="59" t="str">
        <f>IF(G28="No Change","N/A",IF(G28="New Tag Required",Lookup!F:F,IF(G28="Remove Old Tag",Lookup!F:F,IF(G28="N/A","N/A",""))))</f>
        <v/>
      </c>
      <c r="K28" s="65"/>
      <c r="M28" s="59" t="str">
        <f>IF(H28="No Change","N/A",IF(H28="New Tag Required",Lookup!F:F,IF(H28="Remove Old Sign",Lookup!F:F,IF(H28="N/A","N/A",""))))</f>
        <v/>
      </c>
      <c r="N28" s="65"/>
    </row>
    <row r="29" spans="1:15" s="41" customFormat="1" x14ac:dyDescent="0.25">
      <c r="A29" s="49"/>
      <c r="B29" s="48"/>
      <c r="C29" s="42"/>
      <c r="E29" s="50"/>
      <c r="F29" s="50"/>
      <c r="G29" s="50"/>
      <c r="I29" s="42"/>
      <c r="J29" s="59" t="str">
        <f>IF(G29="No Change","N/A",IF(G29="New Tag Required",Lookup!F:F,IF(G29="Remove Old Tag",Lookup!F:F,IF(G29="N/A","N/A",""))))</f>
        <v/>
      </c>
      <c r="K29" s="65"/>
      <c r="M29" s="59" t="str">
        <f>IF(H29="No Change","N/A",IF(H29="New Tag Required",Lookup!F:F,IF(H29="Remove Old Sign",Lookup!F:F,IF(H29="N/A","N/A",""))))</f>
        <v/>
      </c>
      <c r="N29" s="65"/>
    </row>
    <row r="30" spans="1:15" x14ac:dyDescent="0.25">
      <c r="A30" s="56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6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6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4" ht="15.75" thickBot="1" x14ac:dyDescent="0.3">
      <c r="A33" s="56"/>
      <c r="C33" s="11"/>
      <c r="E33" s="30"/>
      <c r="F33" s="30"/>
      <c r="G33" s="30"/>
      <c r="K33" s="32"/>
      <c r="N33" s="32"/>
    </row>
    <row r="34" spans="1:14" ht="45" x14ac:dyDescent="0.25">
      <c r="A34" s="56"/>
      <c r="C34" s="11"/>
      <c r="E34" s="30"/>
      <c r="F34" s="30"/>
      <c r="G34" s="74" t="s">
        <v>45</v>
      </c>
      <c r="H34" s="75" t="s">
        <v>46</v>
      </c>
      <c r="J34" s="76" t="s">
        <v>40</v>
      </c>
      <c r="K34" s="10"/>
      <c r="L34" s="10"/>
      <c r="M34" s="76" t="s">
        <v>41</v>
      </c>
    </row>
    <row r="35" spans="1:14" ht="15.75" thickBot="1" x14ac:dyDescent="0.3">
      <c r="A35" s="56"/>
      <c r="C35" s="11"/>
      <c r="E35" s="30"/>
      <c r="F35" s="30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25">
      <c r="A36" s="56"/>
      <c r="C36" s="11"/>
      <c r="E36" s="30"/>
      <c r="F36" s="30"/>
      <c r="G36" s="30"/>
    </row>
    <row r="37" spans="1:14" x14ac:dyDescent="0.25">
      <c r="A37" s="56"/>
      <c r="C37" s="11"/>
      <c r="E37" s="30"/>
      <c r="F37" s="30"/>
      <c r="G37" s="30"/>
    </row>
    <row r="38" spans="1:14" x14ac:dyDescent="0.25">
      <c r="A38" s="56"/>
      <c r="C38" s="11"/>
      <c r="E38" s="30"/>
      <c r="F38" s="30"/>
      <c r="G38" s="30"/>
    </row>
    <row r="39" spans="1:14" x14ac:dyDescent="0.25">
      <c r="A39" s="56"/>
      <c r="C39" s="11"/>
      <c r="E39" s="30"/>
      <c r="F39" s="30"/>
      <c r="G39" s="30"/>
    </row>
    <row r="40" spans="1:14" x14ac:dyDescent="0.25">
      <c r="A40" s="56"/>
      <c r="C40" s="11"/>
      <c r="E40" s="30"/>
      <c r="F40" s="30"/>
      <c r="G40" s="30"/>
    </row>
    <row r="41" spans="1:14" x14ac:dyDescent="0.25">
      <c r="A41" s="56"/>
      <c r="C41" s="11"/>
      <c r="E41" s="30"/>
      <c r="F41" s="30"/>
      <c r="G41" s="30"/>
    </row>
    <row r="42" spans="1:14" x14ac:dyDescent="0.25">
      <c r="A42" s="56"/>
      <c r="C42" s="11"/>
      <c r="E42" s="30"/>
      <c r="F42" s="30"/>
      <c r="G42" s="30"/>
    </row>
    <row r="43" spans="1:14" x14ac:dyDescent="0.25">
      <c r="A43" s="57"/>
      <c r="C43" s="11"/>
      <c r="E43" s="30"/>
      <c r="F43" s="33"/>
      <c r="G43" s="30"/>
    </row>
    <row r="44" spans="1:14" x14ac:dyDescent="0.25">
      <c r="A44" s="57"/>
      <c r="C44" s="11"/>
      <c r="E44" s="30"/>
      <c r="F44" s="33"/>
      <c r="G44" s="30"/>
    </row>
    <row r="45" spans="1:14" x14ac:dyDescent="0.25">
      <c r="A45" s="57"/>
      <c r="C45" s="11"/>
      <c r="E45" s="30"/>
      <c r="F45" s="34"/>
      <c r="G45" s="30"/>
    </row>
    <row r="46" spans="1:14" x14ac:dyDescent="0.25">
      <c r="A46" s="56"/>
      <c r="C46" s="11"/>
      <c r="E46" s="30"/>
      <c r="F46" s="33"/>
      <c r="G46" s="30"/>
    </row>
    <row r="47" spans="1:14" x14ac:dyDescent="0.25">
      <c r="A47" s="56"/>
      <c r="C47" s="11"/>
      <c r="E47" s="30"/>
      <c r="F47" s="33"/>
      <c r="G47" s="30"/>
    </row>
    <row r="48" spans="1:14" x14ac:dyDescent="0.25">
      <c r="A48" s="58"/>
      <c r="C48" s="11"/>
      <c r="E48" s="30"/>
      <c r="F48" s="30"/>
      <c r="G48" s="30"/>
    </row>
    <row r="49" spans="1:7" x14ac:dyDescent="0.25">
      <c r="A49" s="58"/>
      <c r="C49" s="11"/>
      <c r="E49" s="30"/>
      <c r="F49" s="30"/>
      <c r="G49" s="30"/>
    </row>
    <row r="50" spans="1:7" x14ac:dyDescent="0.25">
      <c r="A50" s="58"/>
      <c r="C50" s="11"/>
      <c r="E50" s="30"/>
      <c r="F50" s="30"/>
      <c r="G50" s="30"/>
    </row>
    <row r="51" spans="1:7" x14ac:dyDescent="0.25">
      <c r="A51" s="58"/>
      <c r="C51" s="11"/>
      <c r="E51" s="30"/>
      <c r="F51" s="30"/>
      <c r="G51" s="30"/>
    </row>
    <row r="52" spans="1:7" x14ac:dyDescent="0.25">
      <c r="A52" s="58"/>
      <c r="C52" s="11"/>
      <c r="E52" s="30"/>
      <c r="F52" s="31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0"/>
      <c r="G54" s="30"/>
    </row>
    <row r="55" spans="1:7" x14ac:dyDescent="0.25">
      <c r="A55" s="56"/>
      <c r="C55" s="11"/>
      <c r="E55" s="30"/>
      <c r="F55" s="30"/>
      <c r="G55" s="30"/>
    </row>
    <row r="56" spans="1:7" x14ac:dyDescent="0.25">
      <c r="A56" s="56"/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F2" sqref="F2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25.7109375" style="41" bestFit="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0200</v>
      </c>
      <c r="C1" s="39"/>
      <c r="D1" s="17" t="s">
        <v>10</v>
      </c>
      <c r="E1" s="40">
        <f>'KD Changes'!G1</f>
        <v>42622</v>
      </c>
    </row>
    <row r="2" spans="1:10" ht="15" customHeight="1" x14ac:dyDescent="0.25">
      <c r="A2" s="43" t="s">
        <v>8</v>
      </c>
      <c r="B2" s="44" t="str">
        <f>VLOOKUP(B1,[1]BuildingList!A:B,2,FALSE)</f>
        <v>Wethington Allied Health Building</v>
      </c>
      <c r="C2" s="45"/>
      <c r="D2" s="46" t="s">
        <v>12</v>
      </c>
      <c r="E2" s="47" t="str">
        <f>'KD Changes'!G2</f>
        <v>Suzanna Bentley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B6" s="42"/>
      <c r="E6" s="41" t="s">
        <v>79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Academic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2016-09-12T12:01:43Z</dcterms:modified>
</cp:coreProperties>
</file>