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184\"/>
    </mc:Choice>
  </mc:AlternateContent>
  <bookViews>
    <workbookView xWindow="0" yWindow="0" windowWidth="28800" windowHeight="120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Changes'!$A$1:$I$30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23" i="1" l="1"/>
  <c r="J23" i="1"/>
  <c r="M25" i="1" l="1"/>
  <c r="J25" i="1"/>
  <c r="J18" i="1" l="1"/>
  <c r="M18" i="1"/>
  <c r="J21" i="1" l="1"/>
  <c r="E2" i="4" l="1"/>
  <c r="E1" i="4"/>
  <c r="B1" i="4"/>
  <c r="B2" i="4" l="1"/>
  <c r="M6" i="1" l="1"/>
  <c r="M9" i="1"/>
  <c r="M7" i="1"/>
  <c r="M8" i="1"/>
  <c r="M10" i="1"/>
  <c r="M11" i="1"/>
  <c r="M12" i="1"/>
  <c r="M22" i="1"/>
  <c r="M13" i="1"/>
  <c r="M14" i="1"/>
  <c r="M20" i="1"/>
  <c r="M19" i="1"/>
  <c r="M17" i="1"/>
  <c r="M15" i="1"/>
  <c r="M16" i="1"/>
  <c r="M24" i="1"/>
  <c r="M26" i="1"/>
  <c r="M27" i="1"/>
  <c r="M28" i="1"/>
  <c r="M29" i="1"/>
  <c r="M30" i="1"/>
  <c r="M31" i="1"/>
  <c r="M32" i="1"/>
  <c r="M33" i="1"/>
  <c r="M34" i="1"/>
  <c r="M21" i="1"/>
  <c r="J6" i="1"/>
  <c r="J9" i="1"/>
  <c r="J7" i="1"/>
  <c r="J8" i="1"/>
  <c r="J10" i="1"/>
  <c r="J11" i="1"/>
  <c r="J12" i="1"/>
  <c r="J22" i="1"/>
  <c r="J13" i="1"/>
  <c r="J14" i="1"/>
  <c r="J20" i="1"/>
  <c r="J19" i="1"/>
  <c r="J17" i="1"/>
  <c r="J15" i="1"/>
  <c r="J16" i="1"/>
  <c r="J24" i="1"/>
  <c r="J26" i="1"/>
  <c r="J27" i="1"/>
  <c r="J28" i="1"/>
  <c r="J29" i="1"/>
  <c r="J30" i="1"/>
  <c r="J31" i="1"/>
  <c r="J32" i="1"/>
  <c r="J33" i="1"/>
  <c r="J34" i="1"/>
  <c r="H37" i="1" l="1"/>
  <c r="G37" i="1"/>
  <c r="M37" i="1" l="1"/>
  <c r="K2" i="1" s="1"/>
  <c r="J37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<sst xmlns="http://schemas.openxmlformats.org/spreadsheetml/2006/main" count="322" uniqueCount="148">
  <si>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</si>
  <si>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</si>
  <si>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</si>
  <si>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</si>
  <si>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</si>
  <si>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</si>
  <si>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</si>
  <si>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</si>
  <si>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</si>
  <si>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</si>
  <si>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</si>
  <si>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</si>
  <si>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</si>
  <si>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</si>
  <si>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</si>
  <si>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</si>
  <si>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</si>
  <si>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</si>
  <si>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</si>
  <si>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</si>
  <si>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</si>
  <si>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</si>
  <si>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</si>
  <si>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</si>
  <si>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</si>
  <si>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</si>
  <si>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</si>
  <si>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</si>
  <si>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</si>
  <si>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</si>
  <si>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</si>
  <si>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</si>
  <si>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</si>
  <si>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</si>
  <si>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</si>
  <si>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</si>
  <si>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</si>
  <si>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</si>
  <si>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</si>
  <si>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</si>
  <si>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</si>
  <si>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</si>
  <si>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</si>
  <si>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</si>
  <si>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</si>
  <si>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</si>
  <si>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</si>
  <si>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</si>
  <si>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</si>
  <si>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</si>
  <si>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</si>
  <si>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</si>
  <si>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</si>
  <si>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</si>
  <si>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</si>
  <si>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</si>
  <si>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</si>
  <si>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</si>
  <si>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</si>
  <si>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</si>
  <si>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</si>
  <si>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</si>
  <si>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</si>
  <si>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</si>
  <si>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</si>
  <si>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</si>
  <si>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</si>
  <si>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</si>
  <si>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</si>
  <si>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</si>
  <si>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</si>
  <si>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</si>
  <si>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</si>
  <si>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0184</t>
  </si>
  <si>
    <t>XA100</t>
  </si>
  <si>
    <t>100</t>
  </si>
  <si>
    <t>103</t>
  </si>
  <si>
    <t>101</t>
  </si>
  <si>
    <t>102</t>
  </si>
  <si>
    <t>XA101</t>
  </si>
  <si>
    <t>112A</t>
  </si>
  <si>
    <t>01</t>
  </si>
  <si>
    <t>ST-A</t>
  </si>
  <si>
    <t>-</t>
  </si>
  <si>
    <t>Room Label Change: ST-1 Changed To ST-A</t>
  </si>
  <si>
    <t>02</t>
  </si>
  <si>
    <t>Building ID 0287 is no longer used.  The building is combined with Building ID 0184 Agriculture Machine Research Lab</t>
  </si>
  <si>
    <t>Room was in Bldg ID 0287</t>
  </si>
  <si>
    <t>GSF</t>
  </si>
  <si>
    <t>sq ft of ST-A is split b/ levels</t>
  </si>
  <si>
    <t>XA102</t>
  </si>
  <si>
    <t>Canopy over man door</t>
  </si>
  <si>
    <t>LX-0184-01-0108</t>
  </si>
  <si>
    <t>LX-0184-01-0109</t>
  </si>
  <si>
    <t>LX-0184-01-0110</t>
  </si>
  <si>
    <t>LX-0184-01-0107</t>
  </si>
  <si>
    <t>LX-0184-01-0112</t>
  </si>
  <si>
    <t>LX-0184-01-0112A</t>
  </si>
  <si>
    <t>LX-0184-01-0111</t>
  </si>
  <si>
    <t>was LX-0287-00-01</t>
  </si>
  <si>
    <t>was LX-0287-00-02</t>
  </si>
  <si>
    <t>was LX-0287-00-03</t>
  </si>
  <si>
    <t>was LX-0287-00-04</t>
  </si>
  <si>
    <t>was LX-0287-00-05</t>
  </si>
  <si>
    <t>was LX-0287-00-05A</t>
  </si>
  <si>
    <t>was LX-0287-00-06</t>
  </si>
  <si>
    <t>LX-0184-01-100</t>
  </si>
  <si>
    <t>AG MACH RESEARCH LAB - Room 100</t>
  </si>
  <si>
    <t>LX-0184-01-101</t>
  </si>
  <si>
    <t>AG MACH RESEARCH LAB - Room 101</t>
  </si>
  <si>
    <t>LX-0184-01-102</t>
  </si>
  <si>
    <t>AG MACH RESEARCH LAB - Room 102</t>
  </si>
  <si>
    <t>LX-0184-01-103</t>
  </si>
  <si>
    <t>AG MACH RESEARCH LAB - Room 103</t>
  </si>
  <si>
    <t>LX-0184-01-104</t>
  </si>
  <si>
    <t>AG MACH RESEARCH LAB - Room 104</t>
  </si>
  <si>
    <t>LX-0184-01-105</t>
  </si>
  <si>
    <t>AG MACH RESEARCH LAB - Room 105</t>
  </si>
  <si>
    <t>LX-0184-02-200</t>
  </si>
  <si>
    <t>AG MACH RESEARCH LAB - Room 200</t>
  </si>
  <si>
    <t>LX-0184-ST</t>
  </si>
  <si>
    <t>AG MACH RESEARCH LAB  - Stairway</t>
  </si>
  <si>
    <t>LX-0184-ST-ST0001</t>
  </si>
  <si>
    <t>AG MACH RESEARCH LAB - Room ST0001</t>
  </si>
  <si>
    <t>AG MACH RESEARCH LAB - Room 108</t>
  </si>
  <si>
    <t>AG MACH RESEARCH LAB - Room 109</t>
  </si>
  <si>
    <t>AG MACH RESEARCH LAB - Room 110</t>
  </si>
  <si>
    <t>AG MACH RESEARCH LAB - Room 107</t>
  </si>
  <si>
    <t>AG MACH RESEARCH LAB - Room 112</t>
  </si>
  <si>
    <t>AG MACH RESEARCH LAB - Room 112A</t>
  </si>
  <si>
    <t>AG MACH RESEARCH LAB - Room 111</t>
  </si>
  <si>
    <t>LX-0184-01-0100</t>
  </si>
  <si>
    <t>LX-0184-01-0101</t>
  </si>
  <si>
    <t>LX-0184-01-0102</t>
  </si>
  <si>
    <t>LX-0184-01-0103</t>
  </si>
  <si>
    <t>LX-0184-01-0104</t>
  </si>
  <si>
    <t>LX-0184-01-0105</t>
  </si>
  <si>
    <t>LX-0184-01-XA0100</t>
  </si>
  <si>
    <t>AG MACH RESEARCH LAB - Ext 100</t>
  </si>
  <si>
    <t>LX-0184-01-XA0101</t>
  </si>
  <si>
    <t>AG MACH RESEARCH LAB - Ext 101</t>
  </si>
  <si>
    <t>LX-0184-01-XA0102</t>
  </si>
  <si>
    <t>AG MACH RESEARCH LAB - Ext 102</t>
  </si>
  <si>
    <t>LX-0184-02-0200</t>
  </si>
  <si>
    <t>LX-0184-01-ST0100A</t>
  </si>
  <si>
    <t>LX-0184-02-ST0200A</t>
  </si>
  <si>
    <t>AG MACH RESEARCH LAB - 1st Fl ST-A</t>
  </si>
  <si>
    <t>AG MACH RESEARCH LAB - 2nd Fl ST-A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</si>
</sst>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19" fillId="0" borderId="10" xfId="0" applyFont="1" applyBorder="1" applyAlignment="1" applyProtection="1">
      <alignment horizontal="left" vertical="center"/>
      <protection locked="0"/>
    </xf>
    <xf numFmtId="0" fontId="0" fillId="38" borderId="0" xfId="0" applyFont="1" applyFill="1" applyProtection="1">
      <protection locked="0"/>
    </xf>
    <xf numFmtId="49" fontId="0" fillId="38" borderId="0" xfId="0" quotePrefix="1" applyNumberFormat="1" applyFont="1" applyFill="1" applyProtection="1">
      <protection locked="0"/>
    </xf>
    <xf numFmtId="0" fontId="0" fillId="38" borderId="0" xfId="0" applyFont="1" applyFill="1" applyAlignment="1" applyProtection="1">
      <alignment wrapText="1"/>
      <protection locked="0"/>
    </xf>
    <xf numFmtId="3" fontId="0" fillId="38" borderId="0" xfId="0" applyNumberFormat="1" applyFont="1" applyFill="1" applyAlignment="1" applyProtection="1">
      <protection locked="0"/>
    </xf>
    <xf numFmtId="0" fontId="0" fillId="38" borderId="0" xfId="0" applyFont="1" applyFill="1" applyAlignme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9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0687</v>
          </cell>
          <cell r="B360">
            <v>687</v>
          </cell>
          <cell r="C360" t="str">
            <v>131 Virginia Ave</v>
          </cell>
          <cell r="D360" t="str">
            <v>131 Virginia Ave</v>
          </cell>
        </row>
        <row r="361">
          <cell r="A361" t="str">
            <v>0691</v>
          </cell>
          <cell r="B361">
            <v>691</v>
          </cell>
          <cell r="C361" t="str">
            <v>143 State St</v>
          </cell>
          <cell r="D361" t="str">
            <v>143 State St</v>
          </cell>
        </row>
        <row r="362">
          <cell r="A362" t="str">
            <v>0694</v>
          </cell>
          <cell r="B362">
            <v>694</v>
          </cell>
          <cell r="C362" t="str">
            <v>112 Conn Terrace</v>
          </cell>
          <cell r="D362" t="str">
            <v>112 Conn Terrace</v>
          </cell>
        </row>
        <row r="363">
          <cell r="A363" t="str">
            <v>0695</v>
          </cell>
          <cell r="B363">
            <v>695</v>
          </cell>
          <cell r="C363" t="str">
            <v>Blue Lot Bus Shelter</v>
          </cell>
          <cell r="D363" t="str">
            <v>Blue Lot Bus Shelter</v>
          </cell>
        </row>
        <row r="364">
          <cell r="A364" t="str">
            <v>0698</v>
          </cell>
          <cell r="B364">
            <v>698</v>
          </cell>
          <cell r="C364" t="str">
            <v>University Inn #1</v>
          </cell>
          <cell r="D364" t="str">
            <v>University Inn #1</v>
          </cell>
        </row>
        <row r="365">
          <cell r="A365" t="str">
            <v>0699</v>
          </cell>
          <cell r="B365">
            <v>699</v>
          </cell>
          <cell r="C365" t="str">
            <v>University Inn #2</v>
          </cell>
          <cell r="D365" t="str">
            <v>University Inn #2</v>
          </cell>
        </row>
        <row r="366">
          <cell r="A366" t="str">
            <v>0703</v>
          </cell>
          <cell r="B366">
            <v>703</v>
          </cell>
          <cell r="C366" t="str">
            <v>Senior Center</v>
          </cell>
          <cell r="D366" t="str">
            <v>Senior Center</v>
          </cell>
        </row>
        <row r="367">
          <cell r="A367" t="str">
            <v>0704</v>
          </cell>
          <cell r="B367">
            <v>704</v>
          </cell>
          <cell r="C367" t="str">
            <v>414 Pennsylvania Ct</v>
          </cell>
          <cell r="D367" t="str">
            <v>414 Pennsylvania Ct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 t="str">
            <v>9777</v>
          </cell>
          <cell r="B372">
            <v>9777</v>
          </cell>
          <cell r="C372" t="str">
            <v>114 Conn Terrace</v>
          </cell>
          <cell r="D372" t="str">
            <v>114 Conn Terrace</v>
          </cell>
        </row>
        <row r="373">
          <cell r="A373" t="str">
            <v>9779</v>
          </cell>
          <cell r="B373">
            <v>9779</v>
          </cell>
          <cell r="C373" t="str">
            <v>PNC Pop Up Branch</v>
          </cell>
          <cell r="D373" t="str">
            <v>PNC Pop Up Branch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</row>
        <row r="378">
          <cell r="A378" t="str">
            <v>9873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3"/>
  <sheetViews>
    <sheetView tabSelected="1" topLeftCell="A7" zoomScale="90" zoomScaleNormal="90" workbookViewId="0">
      <selection activeCell="I31" sqref="I31"/>
    </sheetView>
  </sheetViews>
  <sheetFormatPr defaultColWidth="9.1328125" defaultRowHeight="14.25" x14ac:dyDescent="0.45"/>
  <cols>
    <col min="1" max="1" width="12.59765625" style="48" bestFit="1" customWidth="1"/>
    <col min="2" max="2" width="7.3984375" style="26" bestFit="1" customWidth="1"/>
    <col min="3" max="3" width="24" style="16" customWidth="1"/>
    <col min="4" max="4" width="14.265625" style="16" bestFit="1" customWidth="1"/>
    <col min="5" max="5" width="8.3984375" style="16" bestFit="1" customWidth="1"/>
    <col min="6" max="6" width="13.265625" style="16" bestFit="1" customWidth="1"/>
    <col min="7" max="7" width="20.1328125" style="16" customWidth="1"/>
    <col min="8" max="8" width="18.59765625" style="16" customWidth="1"/>
    <col min="9" max="9" width="26.86328125" style="11" customWidth="1"/>
    <col min="10" max="14" width="9.1328125" style="16"/>
    <col min="15" max="15" width="11.59765625" style="16" customWidth="1"/>
    <col min="16" max="16384" width="9.1328125" style="16"/>
  </cols>
  <sheetData>
    <row r="1" spans="1:16" ht="71.650000000000006" x14ac:dyDescent="0.5">
      <c r="A1" s="66" t="s">
        <v>7</v>
      </c>
      <c r="B1" s="85" t="s">
        <v>73</v>
      </c>
      <c r="C1" s="85"/>
      <c r="F1" s="68" t="s">
        <v>10</v>
      </c>
      <c r="G1" s="18">
        <v>42942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149999999999999" thickBot="1" x14ac:dyDescent="0.5">
      <c r="A2" s="67" t="s">
        <v>8</v>
      </c>
      <c r="B2" s="86" t="str">
        <f>VLOOKUP(B1,BuildingList!A:B,2,FALSE)</f>
        <v>Agricultural Machine Research Lab</v>
      </c>
      <c r="C2" s="86"/>
      <c r="F2" s="69" t="s">
        <v>12</v>
      </c>
      <c r="G2" s="22" t="s">
        <v>69</v>
      </c>
      <c r="J2" s="15">
        <f>G37-J37</f>
        <v>8</v>
      </c>
      <c r="K2" s="15">
        <f>H37-M37</f>
        <v>8</v>
      </c>
      <c r="L2" s="23"/>
      <c r="M2" s="23"/>
      <c r="N2" s="23"/>
      <c r="O2" s="24"/>
      <c r="P2" s="25"/>
    </row>
    <row r="3" spans="1:16" x14ac:dyDescent="0.45">
      <c r="J3" s="11"/>
      <c r="K3" s="11"/>
      <c r="L3" s="11"/>
      <c r="M3" s="11"/>
      <c r="N3" s="11"/>
      <c r="O3" s="11"/>
    </row>
    <row r="4" spans="1:16" ht="15.75" x14ac:dyDescent="0.45">
      <c r="A4" s="79" t="s">
        <v>86</v>
      </c>
      <c r="J4" s="11"/>
      <c r="K4" s="11"/>
      <c r="L4" s="11"/>
      <c r="M4" s="11"/>
      <c r="N4" s="11"/>
      <c r="O4" s="11"/>
    </row>
    <row r="5" spans="1:16" s="29" customFormat="1" ht="43.15" thickBot="1" x14ac:dyDescent="0.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4.65" thickTop="1" x14ac:dyDescent="0.45">
      <c r="A6" s="77" t="s">
        <v>75</v>
      </c>
      <c r="B6" s="48" t="s">
        <v>81</v>
      </c>
      <c r="C6" s="42" t="s">
        <v>71</v>
      </c>
      <c r="D6" s="41" t="s">
        <v>5</v>
      </c>
      <c r="E6" s="41">
        <v>7892</v>
      </c>
      <c r="F6" s="50">
        <v>7952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45">
      <c r="A7" s="61" t="s">
        <v>77</v>
      </c>
      <c r="B7" s="48" t="s">
        <v>81</v>
      </c>
      <c r="C7" s="42" t="s">
        <v>71</v>
      </c>
      <c r="D7" s="41" t="s">
        <v>5</v>
      </c>
      <c r="E7" s="41">
        <v>35</v>
      </c>
      <c r="F7" s="62">
        <v>36</v>
      </c>
      <c r="G7" s="50" t="s">
        <v>2</v>
      </c>
      <c r="H7" s="41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61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x14ac:dyDescent="0.45">
      <c r="A8" s="61" t="s">
        <v>78</v>
      </c>
      <c r="B8" s="48" t="s">
        <v>81</v>
      </c>
      <c r="C8" s="42" t="s">
        <v>71</v>
      </c>
      <c r="D8" s="41" t="s">
        <v>5</v>
      </c>
      <c r="E8" s="41">
        <v>121</v>
      </c>
      <c r="F8" s="50">
        <v>127</v>
      </c>
      <c r="G8" s="50" t="s">
        <v>2</v>
      </c>
      <c r="H8" s="41" t="s">
        <v>2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61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ht="15" customHeight="1" x14ac:dyDescent="0.45">
      <c r="A9" s="77" t="s">
        <v>76</v>
      </c>
      <c r="B9" s="48" t="s">
        <v>81</v>
      </c>
      <c r="C9" s="42" t="s">
        <v>71</v>
      </c>
      <c r="D9" s="41" t="s">
        <v>5</v>
      </c>
      <c r="E9" s="41">
        <v>196</v>
      </c>
      <c r="F9" s="50">
        <v>196</v>
      </c>
      <c r="G9" s="50" t="s">
        <v>2</v>
      </c>
      <c r="H9" s="41" t="s">
        <v>2</v>
      </c>
      <c r="I9" s="42"/>
      <c r="J9" s="59" t="str">
        <f>IF(G9="No Change","N/A",IF(G9="New Tag Required",Lookup!F:F,IF(G9="Remove Old Tag",Lookup!F:F,IF(G9="N/A","N/A",""))))</f>
        <v>N/A</v>
      </c>
      <c r="K9" s="60"/>
      <c r="L9" s="48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ht="28.5" x14ac:dyDescent="0.45">
      <c r="A10" s="63" t="s">
        <v>82</v>
      </c>
      <c r="B10" s="48" t="s">
        <v>81</v>
      </c>
      <c r="C10" s="42" t="s">
        <v>84</v>
      </c>
      <c r="D10" s="41" t="s">
        <v>5</v>
      </c>
      <c r="E10" s="41">
        <v>55</v>
      </c>
      <c r="F10" s="50">
        <v>17</v>
      </c>
      <c r="G10" s="50" t="s">
        <v>13</v>
      </c>
      <c r="H10" s="41" t="s">
        <v>13</v>
      </c>
      <c r="I10" s="42" t="s">
        <v>89</v>
      </c>
      <c r="J10" s="59" t="str">
        <f>IF(G10="No Change","N/A",IF(G10="New Tag Required",Lookup!F:F,IF(G10="Remove Old Tag",Lookup!F:F,IF(G10="N/A","N/A",""))))</f>
        <v>N/A</v>
      </c>
      <c r="K10" s="60"/>
      <c r="L10" s="63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45">
      <c r="A11" s="63">
        <v>104</v>
      </c>
      <c r="B11" s="48" t="s">
        <v>81</v>
      </c>
      <c r="C11" s="42" t="s">
        <v>71</v>
      </c>
      <c r="D11" s="41" t="s">
        <v>5</v>
      </c>
      <c r="E11" s="41">
        <v>26</v>
      </c>
      <c r="F11" s="50">
        <v>27</v>
      </c>
      <c r="G11" s="50" t="s">
        <v>2</v>
      </c>
      <c r="H11" s="41" t="s">
        <v>2</v>
      </c>
      <c r="I11" s="42"/>
      <c r="J11" s="59" t="str">
        <f>IF(G11="No Change","N/A",IF(G11="New Tag Required",Lookup!F:F,IF(G11="Remove Old Tag",Lookup!F:F,IF(G11="N/A","N/A",""))))</f>
        <v>N/A</v>
      </c>
      <c r="K11" s="60"/>
      <c r="L11" s="63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45">
      <c r="A12" s="63">
        <v>105</v>
      </c>
      <c r="B12" s="48" t="s">
        <v>81</v>
      </c>
      <c r="C12" s="42" t="s">
        <v>71</v>
      </c>
      <c r="D12" s="41" t="s">
        <v>5</v>
      </c>
      <c r="E12" s="41" t="s">
        <v>83</v>
      </c>
      <c r="F12" s="50">
        <v>238</v>
      </c>
      <c r="G12" s="50" t="s">
        <v>2</v>
      </c>
      <c r="H12" s="41" t="s">
        <v>2</v>
      </c>
      <c r="I12" s="42"/>
      <c r="J12" s="59" t="str">
        <f>IF(G12="No Change","N/A",IF(G12="New Tag Required",Lookup!F:F,IF(G12="Remove Old Tag",Lookup!F:F,IF(G12="N/A","N/A",""))))</f>
        <v>N/A</v>
      </c>
      <c r="K12" s="60"/>
      <c r="L12" s="63"/>
      <c r="M12" s="59" t="str">
        <f>IF(H12="No Change","N/A",IF(H12="New Tag Required",Lookup!F:F,IF(H12="Remove Old Sign",Lookup!F:F,IF(H12="N/A","N/A",""))))</f>
        <v>N/A</v>
      </c>
      <c r="N12" s="60"/>
      <c r="O12" s="59"/>
    </row>
    <row r="13" spans="1:16" s="41" customFormat="1" x14ac:dyDescent="0.45">
      <c r="A13" s="63">
        <v>106</v>
      </c>
      <c r="B13" s="48" t="s">
        <v>81</v>
      </c>
      <c r="C13" s="42" t="s">
        <v>71</v>
      </c>
      <c r="D13" s="41" t="s">
        <v>5</v>
      </c>
      <c r="E13" s="41">
        <v>2507</v>
      </c>
      <c r="F13" s="50">
        <v>2561</v>
      </c>
      <c r="G13" s="50" t="s">
        <v>3</v>
      </c>
      <c r="H13" s="41" t="s">
        <v>18</v>
      </c>
      <c r="I13" s="42"/>
      <c r="J13" s="59">
        <f>IF(G13="No Change","N/A",IF(G13="New Tag Required",Lookup!F:F,IF(G13="Remove Old Tag",Lookup!F:F,IF(G13="N/A","N/A",""))))</f>
        <v>0</v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45">
      <c r="A14" s="63">
        <v>107</v>
      </c>
      <c r="B14" s="48" t="s">
        <v>81</v>
      </c>
      <c r="C14" s="42" t="s">
        <v>24</v>
      </c>
      <c r="D14" s="41" t="s">
        <v>5</v>
      </c>
      <c r="E14" s="41" t="s">
        <v>83</v>
      </c>
      <c r="F14" s="50">
        <v>846</v>
      </c>
      <c r="G14" s="50" t="s">
        <v>3</v>
      </c>
      <c r="H14" s="41" t="s">
        <v>18</v>
      </c>
      <c r="I14" s="42" t="s">
        <v>87</v>
      </c>
      <c r="J14" s="59">
        <f>IF(G14="No Change","N/A",IF(G14="New Tag Required",Lookup!F:F,IF(G14="Remove Old Tag",Lookup!F:F,IF(G14="N/A","N/A",""))))</f>
        <v>0</v>
      </c>
      <c r="K14" s="64"/>
      <c r="L14" s="42"/>
      <c r="M14" s="59" t="str">
        <f>IF(H14="No Change","N/A",IF(H14="New Tag Required",Lookup!F:F,IF(H14="Remove Old Sign",Lookup!F:F,IF(H14="N/A","N/A",""))))</f>
        <v/>
      </c>
      <c r="N14" s="64"/>
      <c r="O14" s="42"/>
    </row>
    <row r="15" spans="1:16" s="41" customFormat="1" x14ac:dyDescent="0.45">
      <c r="A15" s="78">
        <v>108</v>
      </c>
      <c r="B15" s="48" t="s">
        <v>81</v>
      </c>
      <c r="C15" s="42" t="s">
        <v>24</v>
      </c>
      <c r="D15" s="41" t="s">
        <v>5</v>
      </c>
      <c r="E15" s="41" t="s">
        <v>83</v>
      </c>
      <c r="F15" s="50">
        <v>90</v>
      </c>
      <c r="G15" s="50" t="s">
        <v>3</v>
      </c>
      <c r="H15" s="41" t="s">
        <v>18</v>
      </c>
      <c r="I15" s="42" t="s">
        <v>87</v>
      </c>
      <c r="J15" s="59">
        <f>IF(G15="No Change","N/A",IF(G15="New Tag Required",Lookup!F:F,IF(G15="Remove Old Tag",Lookup!F:F,IF(G15="N/A","N/A",""))))</f>
        <v>0</v>
      </c>
      <c r="K15" s="64"/>
      <c r="L15" s="42"/>
      <c r="M15" s="59" t="str">
        <f>IF(H15="No Change","N/A",IF(H15="New Tag Required",Lookup!F:F,IF(H15="Remove Old Sign",Lookup!F:F,IF(H15="N/A","N/A",""))))</f>
        <v/>
      </c>
      <c r="N15" s="64"/>
      <c r="O15" s="42"/>
    </row>
    <row r="16" spans="1:16" s="41" customFormat="1" x14ac:dyDescent="0.45">
      <c r="A16" s="78">
        <v>109</v>
      </c>
      <c r="B16" s="48" t="s">
        <v>81</v>
      </c>
      <c r="C16" s="42" t="s">
        <v>24</v>
      </c>
      <c r="D16" s="41" t="s">
        <v>5</v>
      </c>
      <c r="E16" s="41" t="s">
        <v>83</v>
      </c>
      <c r="F16" s="50">
        <v>82</v>
      </c>
      <c r="G16" s="50" t="s">
        <v>3</v>
      </c>
      <c r="H16" s="41" t="s">
        <v>18</v>
      </c>
      <c r="I16" s="42" t="s">
        <v>87</v>
      </c>
      <c r="J16" s="59">
        <f>IF(G16="No Change","N/A",IF(G16="New Tag Required",Lookup!F:F,IF(G16="Remove Old Tag",Lookup!F:F,IF(G16="N/A","N/A",""))))</f>
        <v>0</v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45">
      <c r="A17" s="78">
        <v>110</v>
      </c>
      <c r="B17" s="48" t="s">
        <v>81</v>
      </c>
      <c r="C17" s="42" t="s">
        <v>24</v>
      </c>
      <c r="D17" s="41" t="s">
        <v>5</v>
      </c>
      <c r="E17" s="41" t="s">
        <v>83</v>
      </c>
      <c r="F17" s="50">
        <v>832</v>
      </c>
      <c r="G17" s="50" t="s">
        <v>3</v>
      </c>
      <c r="H17" s="41" t="s">
        <v>18</v>
      </c>
      <c r="I17" s="42" t="s">
        <v>87</v>
      </c>
      <c r="J17" s="59">
        <f>IF(G17="No Change","N/A",IF(G17="New Tag Required",Lookup!F:F,IF(G17="Remove Old Tag",Lookup!F:F,IF(G17="N/A","N/A",""))))</f>
        <v>0</v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45">
      <c r="A18" s="78">
        <v>111</v>
      </c>
      <c r="B18" s="48" t="s">
        <v>81</v>
      </c>
      <c r="C18" s="42" t="s">
        <v>24</v>
      </c>
      <c r="D18" s="41" t="s">
        <v>5</v>
      </c>
      <c r="E18" s="41" t="s">
        <v>83</v>
      </c>
      <c r="F18" s="50">
        <v>24</v>
      </c>
      <c r="G18" s="50" t="s">
        <v>3</v>
      </c>
      <c r="H18" s="41" t="s">
        <v>18</v>
      </c>
      <c r="I18" s="42" t="s">
        <v>87</v>
      </c>
      <c r="J18" s="59">
        <f>IF(G18="No Change","N/A",IF(G18="New Tag Required",Lookup!F:F,IF(G18="Remove Old Tag",Lookup!F:F,IF(G18="N/A","N/A",""))))</f>
        <v>0</v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45">
      <c r="A19" s="78">
        <v>112</v>
      </c>
      <c r="B19" s="48" t="s">
        <v>81</v>
      </c>
      <c r="C19" s="42" t="s">
        <v>24</v>
      </c>
      <c r="D19" s="41" t="s">
        <v>5</v>
      </c>
      <c r="E19" s="41" t="s">
        <v>83</v>
      </c>
      <c r="F19" s="50">
        <v>27</v>
      </c>
      <c r="G19" s="50" t="s">
        <v>3</v>
      </c>
      <c r="H19" s="41" t="s">
        <v>18</v>
      </c>
      <c r="I19" s="42" t="s">
        <v>87</v>
      </c>
      <c r="J19" s="59">
        <f>IF(G19="No Change","N/A",IF(G19="New Tag Required",Lookup!F:F,IF(G19="Remove Old Tag",Lookup!F:F,IF(G19="N/A","N/A",""))))</f>
        <v>0</v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45">
      <c r="A20" s="63" t="s">
        <v>80</v>
      </c>
      <c r="B20" s="48" t="s">
        <v>81</v>
      </c>
      <c r="C20" s="42" t="s">
        <v>24</v>
      </c>
      <c r="D20" s="41" t="s">
        <v>5</v>
      </c>
      <c r="E20" s="41" t="s">
        <v>83</v>
      </c>
      <c r="F20" s="50">
        <v>145</v>
      </c>
      <c r="G20" s="50" t="s">
        <v>3</v>
      </c>
      <c r="H20" s="41" t="s">
        <v>18</v>
      </c>
      <c r="I20" s="42" t="s">
        <v>87</v>
      </c>
      <c r="J20" s="59">
        <f>IF(G20="No Change","N/A",IF(G20="New Tag Required",Lookup!F:F,IF(G20="Remove Old Tag",Lookup!F:F,IF(G20="N/A","N/A",""))))</f>
        <v>0</v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45">
      <c r="A21" s="48" t="s">
        <v>74</v>
      </c>
      <c r="B21" s="48" t="s">
        <v>81</v>
      </c>
      <c r="C21" s="42" t="s">
        <v>24</v>
      </c>
      <c r="D21" s="41" t="s">
        <v>5</v>
      </c>
      <c r="E21" s="41" t="s">
        <v>83</v>
      </c>
      <c r="F21" s="50">
        <v>16</v>
      </c>
      <c r="G21" s="50" t="s">
        <v>13</v>
      </c>
      <c r="H21" s="41" t="s">
        <v>13</v>
      </c>
      <c r="I21" s="42" t="s">
        <v>91</v>
      </c>
      <c r="J21" s="59" t="str">
        <f>IF(G21="No Change","N/A",IF(G21="New Tag Required",Lookup!F:F,IF(G21="Remove Old Tag",Lookup!F:F,IF(G21="N/A","N/A",""))))</f>
        <v>N/A</v>
      </c>
      <c r="K21" s="60"/>
      <c r="L21" s="48"/>
      <c r="M21" s="59" t="str">
        <f>IF(H21="No Change","N/A",IF(H21="New Tag Required",Lookup!F:F,IF(H21="Remove Old Sign",Lookup!F:F,IF(H21="N/A","N/A",""))))</f>
        <v>N/A</v>
      </c>
      <c r="N21" s="60"/>
      <c r="O21" s="59"/>
    </row>
    <row r="22" spans="1:15" s="41" customFormat="1" x14ac:dyDescent="0.45">
      <c r="A22" s="63" t="s">
        <v>79</v>
      </c>
      <c r="B22" s="48" t="s">
        <v>81</v>
      </c>
      <c r="C22" s="42" t="s">
        <v>24</v>
      </c>
      <c r="D22" s="41" t="s">
        <v>5</v>
      </c>
      <c r="E22" s="41" t="s">
        <v>83</v>
      </c>
      <c r="F22" s="50">
        <v>16</v>
      </c>
      <c r="G22" s="50" t="s">
        <v>13</v>
      </c>
      <c r="H22" s="41" t="s">
        <v>13</v>
      </c>
      <c r="I22" s="42" t="s">
        <v>91</v>
      </c>
      <c r="J22" s="59" t="str">
        <f>IF(G22="No Change","N/A",IF(G22="New Tag Required",Lookup!F:F,IF(G22="Remove Old Tag",Lookup!F:F,IF(G22="N/A","N/A",""))))</f>
        <v>N/A</v>
      </c>
      <c r="K22" s="60"/>
      <c r="L22" s="63"/>
      <c r="M22" s="59" t="str">
        <f>IF(H22="No Change","N/A",IF(H22="New Tag Required",Lookup!F:F,IF(H22="Remove Old Sign",Lookup!F:F,IF(H22="N/A","N/A",""))))</f>
        <v>N/A</v>
      </c>
      <c r="N22" s="60"/>
      <c r="O22" s="59"/>
    </row>
    <row r="23" spans="1:15" s="41" customFormat="1" x14ac:dyDescent="0.45">
      <c r="A23" s="63" t="s">
        <v>90</v>
      </c>
      <c r="B23" s="48" t="s">
        <v>81</v>
      </c>
      <c r="C23" s="42" t="s">
        <v>24</v>
      </c>
      <c r="D23" s="41" t="s">
        <v>5</v>
      </c>
      <c r="E23" s="41" t="s">
        <v>83</v>
      </c>
      <c r="F23" s="50">
        <v>16</v>
      </c>
      <c r="G23" s="50" t="s">
        <v>13</v>
      </c>
      <c r="H23" s="41" t="s">
        <v>13</v>
      </c>
      <c r="I23" s="42" t="s">
        <v>91</v>
      </c>
      <c r="J23" s="59" t="str">
        <f>IF(G23="No Change","N/A",IF(G23="New Tag Required",Lookup!F:F,IF(G23="Remove Old Tag",Lookup!F:F,IF(G23="N/A","N/A",""))))</f>
        <v>N/A</v>
      </c>
      <c r="K23" s="60"/>
      <c r="L23" s="63"/>
      <c r="M23" s="59" t="str">
        <f>IF(H23="No Change","N/A",IF(H23="New Tag Required",Lookup!F:F,IF(H23="Remove Old Sign",Lookup!F:F,IF(H23="N/A","N/A",""))))</f>
        <v>N/A</v>
      </c>
      <c r="N23" s="60"/>
      <c r="O23" s="59"/>
    </row>
    <row r="24" spans="1:15" s="41" customFormat="1" x14ac:dyDescent="0.45">
      <c r="A24" s="78">
        <v>200</v>
      </c>
      <c r="B24" s="48" t="s">
        <v>85</v>
      </c>
      <c r="C24" s="42" t="s">
        <v>71</v>
      </c>
      <c r="D24" s="41" t="s">
        <v>5</v>
      </c>
      <c r="E24" s="50">
        <v>701</v>
      </c>
      <c r="F24" s="50">
        <v>702</v>
      </c>
      <c r="G24" s="50" t="s">
        <v>2</v>
      </c>
      <c r="H24" s="41" t="s">
        <v>2</v>
      </c>
      <c r="I24" s="42"/>
      <c r="J24" s="59" t="str">
        <f>IF(G24="No Change","N/A",IF(G24="New Tag Required",Lookup!F:F,IF(G24="Remove Old Tag",Lookup!F:F,IF(G24="N/A","N/A",""))))</f>
        <v>N/A</v>
      </c>
      <c r="K24" s="65"/>
      <c r="M24" s="59" t="str">
        <f>IF(H24="No Change","N/A",IF(H24="New Tag Required",Lookup!F:F,IF(H24="Remove Old Sign",Lookup!F:F,IF(H24="N/A","N/A",""))))</f>
        <v>N/A</v>
      </c>
      <c r="N24" s="64"/>
      <c r="O24" s="42"/>
    </row>
    <row r="25" spans="1:15" s="41" customFormat="1" x14ac:dyDescent="0.45">
      <c r="A25" s="63" t="s">
        <v>82</v>
      </c>
      <c r="B25" s="48" t="s">
        <v>85</v>
      </c>
      <c r="C25" s="42" t="s">
        <v>50</v>
      </c>
      <c r="D25" s="41" t="s">
        <v>5</v>
      </c>
      <c r="E25" s="41" t="s">
        <v>83</v>
      </c>
      <c r="F25" s="50">
        <v>26</v>
      </c>
      <c r="G25" s="50" t="s">
        <v>13</v>
      </c>
      <c r="H25" s="41" t="s">
        <v>13</v>
      </c>
      <c r="I25" s="42" t="s">
        <v>89</v>
      </c>
      <c r="J25" s="59" t="str">
        <f>IF(G25="No Change","N/A",IF(G25="New Tag Required",Lookup!F:F,IF(G25="Remove Old Tag",Lookup!F:F,IF(G25="N/A","N/A",""))))</f>
        <v>N/A</v>
      </c>
      <c r="K25" s="60"/>
      <c r="L25" s="63"/>
      <c r="M25" s="59" t="str">
        <f>IF(H25="No Change","N/A",IF(H25="New Tag Required",Lookup!F:F,IF(H25="Remove Old Sign",Lookup!F:F,IF(H25="N/A","N/A",""))))</f>
        <v>N/A</v>
      </c>
      <c r="N25" s="60"/>
      <c r="O25" s="59"/>
    </row>
    <row r="26" spans="1:15" s="41" customFormat="1" x14ac:dyDescent="0.4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4"/>
      <c r="O26" s="42"/>
    </row>
    <row r="27" spans="1:15" s="41" customFormat="1" x14ac:dyDescent="0.45">
      <c r="A27" s="80" t="s">
        <v>88</v>
      </c>
      <c r="B27" s="81" t="s">
        <v>81</v>
      </c>
      <c r="C27" s="82" t="s">
        <v>71</v>
      </c>
      <c r="D27" s="80" t="s">
        <v>5</v>
      </c>
      <c r="E27" s="83">
        <v>12566</v>
      </c>
      <c r="F27" s="83">
        <v>14057</v>
      </c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45">
      <c r="A28" s="80" t="s">
        <v>88</v>
      </c>
      <c r="B28" s="81" t="s">
        <v>85</v>
      </c>
      <c r="C28" s="82" t="s">
        <v>71</v>
      </c>
      <c r="D28" s="80" t="s">
        <v>5</v>
      </c>
      <c r="E28" s="84">
        <v>788</v>
      </c>
      <c r="F28" s="84">
        <v>1507</v>
      </c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45">
      <c r="A29" s="49"/>
      <c r="B29" s="48"/>
      <c r="C29" s="42"/>
      <c r="E29" s="50">
        <v>13354</v>
      </c>
      <c r="F29" s="50">
        <v>15564</v>
      </c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s="41" customFormat="1" x14ac:dyDescent="0.45">
      <c r="A30" s="49"/>
      <c r="B30" s="48"/>
      <c r="C30" s="42"/>
      <c r="E30" s="50"/>
      <c r="F30" s="50"/>
      <c r="G30" s="50"/>
      <c r="I30" s="42"/>
      <c r="J30" s="59" t="str">
        <f>IF(G30="No Change","N/A",IF(G30="New Tag Required",Lookup!F:F,IF(G30="Remove Old Tag",Lookup!F:F,IF(G30="N/A","N/A",""))))</f>
        <v/>
      </c>
      <c r="K30" s="65"/>
      <c r="M30" s="59" t="str">
        <f>IF(H30="No Change","N/A",IF(H30="New Tag Required",Lookup!F:F,IF(H30="Remove Old Sign",Lookup!F:F,IF(H30="N/A","N/A",""))))</f>
        <v/>
      </c>
      <c r="N30" s="65"/>
    </row>
    <row r="31" spans="1:15" s="41" customFormat="1" x14ac:dyDescent="0.45">
      <c r="A31" s="49"/>
      <c r="B31" s="48"/>
      <c r="C31" s="42"/>
      <c r="E31" s="50"/>
      <c r="F31" s="50"/>
      <c r="G31" s="50"/>
      <c r="I31" s="42"/>
      <c r="J31" s="59" t="str">
        <f>IF(G31="No Change","N/A",IF(G31="New Tag Required",Lookup!F:F,IF(G31="Remove Old Tag",Lookup!F:F,IF(G31="N/A","N/A",""))))</f>
        <v/>
      </c>
      <c r="K31" s="65"/>
      <c r="M31" s="59" t="str">
        <f>IF(H31="No Change","N/A",IF(H31="New Tag Required",Lookup!F:F,IF(H31="Remove Old Sign",Lookup!F:F,IF(H31="N/A","N/A",""))))</f>
        <v/>
      </c>
      <c r="N31" s="65"/>
    </row>
    <row r="32" spans="1:15" x14ac:dyDescent="0.45">
      <c r="A32" s="56"/>
      <c r="B32" s="48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x14ac:dyDescent="0.45">
      <c r="A33" s="56"/>
      <c r="B33" s="48"/>
      <c r="C33" s="11"/>
      <c r="E33" s="30"/>
      <c r="F33" s="30"/>
      <c r="G33" s="30"/>
      <c r="J33" s="10" t="str">
        <f>IF(G33="No Change","N/A",IF(G33="New Tag Required",Lookup!F:F,IF(G33="Remove Old Tag",Lookup!F:F,IF(G33="N/A","N/A",""))))</f>
        <v/>
      </c>
      <c r="K33" s="32"/>
      <c r="M33" s="10" t="str">
        <f>IF(H33="No Change","N/A",IF(H33="New Tag Required",Lookup!F:F,IF(H33="Remove Old Sign",Lookup!F:F,IF(H33="N/A","N/A",""))))</f>
        <v/>
      </c>
      <c r="N33" s="32"/>
    </row>
    <row r="34" spans="1:14" x14ac:dyDescent="0.45">
      <c r="A34" s="56"/>
      <c r="B34" s="48"/>
      <c r="C34" s="11"/>
      <c r="E34" s="30"/>
      <c r="F34" s="30"/>
      <c r="G34" s="30"/>
      <c r="J34" s="10" t="str">
        <f>IF(G34="No Change","N/A",IF(G34="New Tag Required",Lookup!F:F,IF(G34="Remove Old Tag",Lookup!F:F,IF(G34="N/A","N/A",""))))</f>
        <v/>
      </c>
      <c r="K34" s="32"/>
      <c r="M34" s="10" t="str">
        <f>IF(H34="No Change","N/A",IF(H34="New Tag Required",Lookup!F:F,IF(H34="Remove Old Sign",Lookup!F:F,IF(H34="N/A","N/A",""))))</f>
        <v/>
      </c>
      <c r="N34" s="32"/>
    </row>
    <row r="35" spans="1:14" ht="14.65" thickBot="1" x14ac:dyDescent="0.5">
      <c r="A35" s="56"/>
      <c r="C35" s="11"/>
      <c r="E35" s="30"/>
      <c r="F35" s="30"/>
      <c r="G35" s="30"/>
      <c r="K35" s="32"/>
      <c r="N35" s="32"/>
    </row>
    <row r="36" spans="1:14" ht="42.75" x14ac:dyDescent="0.45">
      <c r="A36" s="56"/>
      <c r="C36" s="11"/>
      <c r="E36" s="30"/>
      <c r="F36" s="30"/>
      <c r="G36" s="74" t="s">
        <v>45</v>
      </c>
      <c r="H36" s="75" t="s">
        <v>46</v>
      </c>
      <c r="J36" s="76" t="s">
        <v>40</v>
      </c>
      <c r="K36" s="10"/>
      <c r="L36" s="10"/>
      <c r="M36" s="76" t="s">
        <v>41</v>
      </c>
    </row>
    <row r="37" spans="1:14" ht="14.65" thickBot="1" x14ac:dyDescent="0.5">
      <c r="A37" s="56"/>
      <c r="C37" s="11"/>
      <c r="E37" s="30"/>
      <c r="F37" s="30"/>
      <c r="G37" s="14">
        <f>COUNTIF(G6:G36,"New Tag Required")</f>
        <v>8</v>
      </c>
      <c r="H37" s="13">
        <f>COUNTIF(H6:H36,"New Sign Required")</f>
        <v>8</v>
      </c>
      <c r="J37" s="12">
        <f>COUNTIF(J6:J36,"Installed")</f>
        <v>0</v>
      </c>
      <c r="K37" s="10"/>
      <c r="L37" s="10"/>
      <c r="M37" s="12">
        <f>COUNTIF(M6:M36,"Installed")</f>
        <v>0</v>
      </c>
    </row>
    <row r="38" spans="1:14" x14ac:dyDescent="0.45">
      <c r="A38" s="56"/>
      <c r="C38" s="11"/>
      <c r="E38" s="30"/>
      <c r="F38" s="30"/>
      <c r="G38" s="30"/>
    </row>
    <row r="39" spans="1:14" x14ac:dyDescent="0.45">
      <c r="A39" s="56"/>
      <c r="C39" s="11"/>
      <c r="E39" s="30"/>
      <c r="F39" s="30"/>
      <c r="G39" s="30"/>
    </row>
    <row r="40" spans="1:14" x14ac:dyDescent="0.45">
      <c r="A40" s="56"/>
      <c r="C40" s="11"/>
      <c r="E40" s="30"/>
      <c r="F40" s="30"/>
      <c r="G40" s="30"/>
    </row>
    <row r="41" spans="1:14" x14ac:dyDescent="0.45">
      <c r="A41" s="56"/>
      <c r="C41" s="11"/>
      <c r="E41" s="30"/>
      <c r="F41" s="30"/>
      <c r="G41" s="30"/>
    </row>
    <row r="42" spans="1:14" x14ac:dyDescent="0.45">
      <c r="A42" s="56"/>
      <c r="C42" s="11"/>
      <c r="E42" s="30"/>
      <c r="F42" s="30"/>
      <c r="G42" s="30"/>
    </row>
    <row r="43" spans="1:14" x14ac:dyDescent="0.45">
      <c r="A43" s="56"/>
      <c r="C43" s="11"/>
      <c r="E43" s="30"/>
      <c r="F43" s="30"/>
      <c r="G43" s="30"/>
    </row>
    <row r="44" spans="1:14" x14ac:dyDescent="0.45">
      <c r="A44" s="56"/>
      <c r="C44" s="11"/>
      <c r="E44" s="30"/>
      <c r="F44" s="30"/>
      <c r="G44" s="30"/>
    </row>
    <row r="45" spans="1:14" x14ac:dyDescent="0.45">
      <c r="A45" s="57"/>
      <c r="C45" s="11"/>
      <c r="E45" s="30"/>
      <c r="F45" s="33"/>
      <c r="G45" s="30"/>
    </row>
    <row r="46" spans="1:14" x14ac:dyDescent="0.45">
      <c r="A46" s="57"/>
      <c r="C46" s="11"/>
      <c r="E46" s="30"/>
      <c r="F46" s="33"/>
      <c r="G46" s="30"/>
    </row>
    <row r="47" spans="1:14" x14ac:dyDescent="0.45">
      <c r="A47" s="57"/>
      <c r="C47" s="11"/>
      <c r="E47" s="30"/>
      <c r="F47" s="34"/>
      <c r="G47" s="30"/>
    </row>
    <row r="48" spans="1:14" x14ac:dyDescent="0.45">
      <c r="A48" s="56"/>
      <c r="C48" s="11"/>
      <c r="E48" s="30"/>
      <c r="F48" s="33"/>
      <c r="G48" s="30"/>
    </row>
    <row r="49" spans="1:7" x14ac:dyDescent="0.45">
      <c r="A49" s="56"/>
      <c r="C49" s="11"/>
      <c r="E49" s="30"/>
      <c r="F49" s="33"/>
      <c r="G49" s="30"/>
    </row>
    <row r="50" spans="1:7" x14ac:dyDescent="0.45">
      <c r="A50" s="58"/>
      <c r="C50" s="11"/>
      <c r="E50" s="30"/>
      <c r="F50" s="30"/>
      <c r="G50" s="30"/>
    </row>
    <row r="51" spans="1:7" x14ac:dyDescent="0.45">
      <c r="A51" s="58"/>
      <c r="C51" s="11"/>
      <c r="E51" s="30"/>
      <c r="F51" s="30"/>
      <c r="G51" s="30"/>
    </row>
    <row r="52" spans="1:7" x14ac:dyDescent="0.45">
      <c r="A52" s="58"/>
      <c r="C52" s="11"/>
      <c r="E52" s="30"/>
      <c r="F52" s="30"/>
      <c r="G52" s="30"/>
    </row>
    <row r="53" spans="1:7" x14ac:dyDescent="0.45">
      <c r="A53" s="58"/>
      <c r="C53" s="11"/>
      <c r="E53" s="30"/>
      <c r="F53" s="30"/>
      <c r="G53" s="30"/>
    </row>
    <row r="54" spans="1:7" x14ac:dyDescent="0.45">
      <c r="A54" s="58"/>
      <c r="C54" s="11"/>
      <c r="E54" s="30"/>
      <c r="F54" s="31"/>
      <c r="G54" s="30"/>
    </row>
    <row r="55" spans="1:7" x14ac:dyDescent="0.45">
      <c r="A55" s="58"/>
      <c r="C55" s="11"/>
      <c r="E55" s="30"/>
      <c r="F55" s="30"/>
      <c r="G55" s="30"/>
    </row>
    <row r="56" spans="1:7" x14ac:dyDescent="0.45">
      <c r="A56" s="58"/>
      <c r="C56" s="11"/>
      <c r="E56" s="30"/>
      <c r="F56" s="30"/>
      <c r="G56" s="30"/>
    </row>
    <row r="57" spans="1:7" x14ac:dyDescent="0.45">
      <c r="A57" s="56"/>
      <c r="C57" s="11"/>
      <c r="E57" s="30"/>
      <c r="F57" s="30"/>
      <c r="G57" s="30"/>
    </row>
    <row r="58" spans="1:7" x14ac:dyDescent="0.45">
      <c r="A58" s="56"/>
      <c r="C58" s="11"/>
    </row>
    <row r="59" spans="1:7" x14ac:dyDescent="0.45">
      <c r="C59" s="11"/>
    </row>
    <row r="60" spans="1:7" x14ac:dyDescent="0.45">
      <c r="C60" s="11"/>
    </row>
    <row r="61" spans="1:7" x14ac:dyDescent="0.45">
      <c r="C61" s="11"/>
    </row>
    <row r="62" spans="1:7" x14ac:dyDescent="0.45">
      <c r="C62" s="11"/>
    </row>
    <row r="63" spans="1:7" x14ac:dyDescent="0.45">
      <c r="C63" s="11"/>
    </row>
    <row r="64" spans="1:7" x14ac:dyDescent="0.45">
      <c r="C64" s="11"/>
    </row>
    <row r="65" spans="3:3" x14ac:dyDescent="0.45">
      <c r="C65" s="11"/>
    </row>
    <row r="66" spans="3:3" x14ac:dyDescent="0.45">
      <c r="C66" s="11"/>
    </row>
    <row r="67" spans="3:3" x14ac:dyDescent="0.45">
      <c r="C67" s="11"/>
    </row>
    <row r="68" spans="3:3" x14ac:dyDescent="0.45">
      <c r="C68" s="11"/>
    </row>
    <row r="69" spans="3:3" x14ac:dyDescent="0.45">
      <c r="C69" s="11"/>
    </row>
    <row r="70" spans="3:3" x14ac:dyDescent="0.45">
      <c r="C70" s="11"/>
    </row>
    <row r="71" spans="3:3" x14ac:dyDescent="0.45">
      <c r="C71" s="11"/>
    </row>
    <row r="72" spans="3:3" x14ac:dyDescent="0.45">
      <c r="C72" s="11"/>
    </row>
    <row r="73" spans="3:3" x14ac:dyDescent="0.45">
      <c r="C73" s="11"/>
    </row>
    <row r="74" spans="3:3" x14ac:dyDescent="0.45">
      <c r="C74" s="11"/>
    </row>
    <row r="75" spans="3:3" x14ac:dyDescent="0.45">
      <c r="C75" s="11"/>
    </row>
    <row r="76" spans="3:3" x14ac:dyDescent="0.45">
      <c r="C76" s="11"/>
    </row>
    <row r="77" spans="3:3" x14ac:dyDescent="0.45">
      <c r="C77" s="11"/>
    </row>
    <row r="78" spans="3:3" x14ac:dyDescent="0.45">
      <c r="C78" s="11"/>
    </row>
    <row r="79" spans="3:3" x14ac:dyDescent="0.45">
      <c r="C79" s="11"/>
    </row>
    <row r="80" spans="3:3" x14ac:dyDescent="0.45">
      <c r="C80" s="11"/>
    </row>
    <row r="81" spans="3:3" x14ac:dyDescent="0.45">
      <c r="C81" s="11"/>
    </row>
    <row r="82" spans="3:3" x14ac:dyDescent="0.45">
      <c r="C82" s="11"/>
    </row>
    <row r="83" spans="3:3" x14ac:dyDescent="0.45">
      <c r="C83" s="11"/>
    </row>
    <row r="84" spans="3:3" x14ac:dyDescent="0.45">
      <c r="C84" s="11"/>
    </row>
    <row r="85" spans="3:3" x14ac:dyDescent="0.45">
      <c r="C85" s="11"/>
    </row>
    <row r="86" spans="3:3" x14ac:dyDescent="0.45">
      <c r="C86" s="11"/>
    </row>
    <row r="203" spans="3:3" x14ac:dyDescent="0.45">
      <c r="C203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2:G56 G15:G20 G6:G9">
    <cfRule type="containsText" dxfId="94" priority="181" operator="containsText" text="New Tag Required">
      <formula>NOT(ISERROR(SEARCH("New Tag Required",G6)))</formula>
    </cfRule>
  </conditionalFormatting>
  <conditionalFormatting sqref="D42:D102 D6:D22">
    <cfRule type="containsText" dxfId="93" priority="180" operator="containsText" text="Yes">
      <formula>NOT(ISERROR(SEARCH("Yes",D6)))</formula>
    </cfRule>
  </conditionalFormatting>
  <conditionalFormatting sqref="H42:H102 H203:H424 H15:H20 H6:H9">
    <cfRule type="containsText" dxfId="92" priority="168" operator="containsText" text="New Sign Required">
      <formula>NOT(ISERROR(SEARCH("New Sign Required",H6)))</formula>
    </cfRule>
  </conditionalFormatting>
  <conditionalFormatting sqref="G42:G102 G15:H20 G6:H9">
    <cfRule type="containsText" dxfId="91" priority="167" operator="containsText" text="Action Required">
      <formula>NOT(ISERROR(SEARCH("Action Required",G6)))</formula>
    </cfRule>
  </conditionalFormatting>
  <conditionalFormatting sqref="H42:H102">
    <cfRule type="containsText" dxfId="90" priority="166" operator="containsText" text="Action Required">
      <formula>NOT(ISERROR(SEARCH("Action Required",H42)))</formula>
    </cfRule>
  </conditionalFormatting>
  <conditionalFormatting sqref="G38:G41 G26:G35 G21:G22 G24">
    <cfRule type="containsText" dxfId="89" priority="108" operator="containsText" text="New Tag Required">
      <formula>NOT(ISERROR(SEARCH("New Tag Required",G21)))</formula>
    </cfRule>
  </conditionalFormatting>
  <conditionalFormatting sqref="D24 D26:D41">
    <cfRule type="containsText" dxfId="88" priority="107" operator="containsText" text="Yes">
      <formula>NOT(ISERROR(SEARCH("Yes",D24)))</formula>
    </cfRule>
  </conditionalFormatting>
  <conditionalFormatting sqref="H38:H41 H26:H35 H21:H22 H24">
    <cfRule type="containsText" dxfId="87" priority="106" operator="containsText" text="New Sign Required">
      <formula>NOT(ISERROR(SEARCH("New Sign Required",H21)))</formula>
    </cfRule>
  </conditionalFormatting>
  <conditionalFormatting sqref="G38:G41 G26:G35 G21:G22 G24">
    <cfRule type="containsText" dxfId="86" priority="105" operator="containsText" text="Action Required">
      <formula>NOT(ISERROR(SEARCH("Action Required",G21)))</formula>
    </cfRule>
  </conditionalFormatting>
  <conditionalFormatting sqref="H38:H41 H26:H35 H21:H22 H24">
    <cfRule type="containsText" dxfId="85" priority="104" operator="containsText" text="Action Required">
      <formula>NOT(ISERROR(SEARCH("Action Required",H21)))</formula>
    </cfRule>
  </conditionalFormatting>
  <conditionalFormatting sqref="G21">
    <cfRule type="containsText" dxfId="84" priority="103" operator="containsText" text="New Tag Required">
      <formula>NOT(ISERROR(SEARCH("New Tag Required",G21)))</formula>
    </cfRule>
  </conditionalFormatting>
  <conditionalFormatting sqref="D21">
    <cfRule type="containsText" dxfId="83" priority="102" operator="containsText" text="Yes">
      <formula>NOT(ISERROR(SEARCH("Yes",D21)))</formula>
    </cfRule>
  </conditionalFormatting>
  <conditionalFormatting sqref="G21">
    <cfRule type="containsText" dxfId="82" priority="101" operator="containsText" text="Action Required">
      <formula>NOT(ISERROR(SEARCH("Action Required",G21)))</formula>
    </cfRule>
  </conditionalFormatting>
  <conditionalFormatting sqref="D103:D202">
    <cfRule type="containsText" dxfId="81" priority="100" operator="containsText" text="Yes">
      <formula>NOT(ISERROR(SEARCH("Yes",D103)))</formula>
    </cfRule>
  </conditionalFormatting>
  <conditionalFormatting sqref="H103:H202">
    <cfRule type="containsText" dxfId="80" priority="99" operator="containsText" text="New Sign Required">
      <formula>NOT(ISERROR(SEARCH("New Sign Required",H103)))</formula>
    </cfRule>
  </conditionalFormatting>
  <conditionalFormatting sqref="G103:G202">
    <cfRule type="containsText" dxfId="79" priority="98" operator="containsText" text="Action Required">
      <formula>NOT(ISERROR(SEARCH("Action Required",G103)))</formula>
    </cfRule>
  </conditionalFormatting>
  <conditionalFormatting sqref="H103:H202">
    <cfRule type="containsText" dxfId="78" priority="97" operator="containsText" text="Action Required">
      <formula>NOT(ISERROR(SEARCH("Action Required",H103)))</formula>
    </cfRule>
  </conditionalFormatting>
  <conditionalFormatting sqref="J2:N2">
    <cfRule type="cellIs" dxfId="77" priority="74" operator="notEqual">
      <formula>0</formula>
    </cfRule>
  </conditionalFormatting>
  <conditionalFormatting sqref="J26:J34 J6:J22 J24">
    <cfRule type="cellIs" dxfId="76" priority="73" operator="equal">
      <formula>0</formula>
    </cfRule>
  </conditionalFormatting>
  <conditionalFormatting sqref="M26:M34 M6:M22 M24">
    <cfRule type="cellIs" dxfId="75" priority="72" operator="equal">
      <formula>0</formula>
    </cfRule>
  </conditionalFormatting>
  <conditionalFormatting sqref="M26:M34 J26:J34 J6:J22 M6:M22 M24 J24">
    <cfRule type="cellIs" dxfId="74" priority="69" operator="equal">
      <formula>"In Progress"</formula>
    </cfRule>
    <cfRule type="cellIs" dxfId="73" priority="70" operator="equal">
      <formula>"Log Issues"</formula>
    </cfRule>
    <cfRule type="cellIs" dxfId="72" priority="71" operator="equal">
      <formula>"N/A"</formula>
    </cfRule>
  </conditionalFormatting>
  <conditionalFormatting sqref="K13:L13 K6:K12 K21:K22">
    <cfRule type="expression" dxfId="71" priority="68">
      <formula>$J6="Log Issues"</formula>
    </cfRule>
  </conditionalFormatting>
  <conditionalFormatting sqref="N6:N13 N21:N23">
    <cfRule type="expression" dxfId="70" priority="67">
      <formula>$M6="Log Issues"</formula>
    </cfRule>
  </conditionalFormatting>
  <conditionalFormatting sqref="H26:H1048576 H1:H9 H15:H22 H24">
    <cfRule type="containsText" dxfId="69" priority="61" operator="containsText" text="Remove Old Sign">
      <formula>NOT(ISERROR(SEARCH("Remove Old Sign",H1)))</formula>
    </cfRule>
    <cfRule type="containsText" dxfId="68" priority="62" operator="containsText" text="Move Sign to New Location">
      <formula>NOT(ISERROR(SEARCH("Move Sign to New Location",H1)))</formula>
    </cfRule>
  </conditionalFormatting>
  <conditionalFormatting sqref="G26:G1048576 G1:G9 G15:G22 G24">
    <cfRule type="containsText" dxfId="67" priority="60" operator="containsText" text="Remove Old Tag">
      <formula>NOT(ISERROR(SEARCH("Remove Old Tag",G1)))</formula>
    </cfRule>
  </conditionalFormatting>
  <conditionalFormatting sqref="G10:G12">
    <cfRule type="containsText" dxfId="66" priority="51" operator="containsText" text="New Tag Required">
      <formula>NOT(ISERROR(SEARCH("New Tag Required",G10)))</formula>
    </cfRule>
  </conditionalFormatting>
  <conditionalFormatting sqref="H10:H12">
    <cfRule type="containsText" dxfId="65" priority="50" operator="containsText" text="New Sign Required">
      <formula>NOT(ISERROR(SEARCH("New Sign Required",H10)))</formula>
    </cfRule>
  </conditionalFormatting>
  <conditionalFormatting sqref="G10:G12">
    <cfRule type="containsText" dxfId="64" priority="49" operator="containsText" text="Action Required">
      <formula>NOT(ISERROR(SEARCH("Action Required",G10)))</formula>
    </cfRule>
  </conditionalFormatting>
  <conditionalFormatting sqref="H10:H12">
    <cfRule type="containsText" dxfId="63" priority="48" operator="containsText" text="Action Required">
      <formula>NOT(ISERROR(SEARCH("Action Required",H10)))</formula>
    </cfRule>
  </conditionalFormatting>
  <conditionalFormatting sqref="G10:G12">
    <cfRule type="containsText" dxfId="62" priority="47" operator="containsText" text="New Tag Required">
      <formula>NOT(ISERROR(SEARCH("New Tag Required",G10)))</formula>
    </cfRule>
  </conditionalFormatting>
  <conditionalFormatting sqref="G10:G12">
    <cfRule type="containsText" dxfId="61" priority="46" operator="containsText" text="Action Required">
      <formula>NOT(ISERROR(SEARCH("Action Required",G10)))</formula>
    </cfRule>
  </conditionalFormatting>
  <conditionalFormatting sqref="H10:H12">
    <cfRule type="containsText" dxfId="60" priority="44" operator="containsText" text="Remove Old Sign">
      <formula>NOT(ISERROR(SEARCH("Remove Old Sign",H10)))</formula>
    </cfRule>
    <cfRule type="containsText" dxfId="59" priority="45" operator="containsText" text="Move Sign to New Location">
      <formula>NOT(ISERROR(SEARCH("Move Sign to New Location",H10)))</formula>
    </cfRule>
  </conditionalFormatting>
  <conditionalFormatting sqref="G10:G12">
    <cfRule type="containsText" dxfId="58" priority="43" operator="containsText" text="Remove Old Tag">
      <formula>NOT(ISERROR(SEARCH("Remove Old Tag",G10)))</formula>
    </cfRule>
  </conditionalFormatting>
  <conditionalFormatting sqref="G13:G14">
    <cfRule type="containsText" dxfId="57" priority="42" operator="containsText" text="New Tag Required">
      <formula>NOT(ISERROR(SEARCH("New Tag Required",G13)))</formula>
    </cfRule>
  </conditionalFormatting>
  <conditionalFormatting sqref="H13:H14">
    <cfRule type="containsText" dxfId="56" priority="41" operator="containsText" text="New Sign Required">
      <formula>NOT(ISERROR(SEARCH("New Sign Required",H13)))</formula>
    </cfRule>
  </conditionalFormatting>
  <conditionalFormatting sqref="G13:G14">
    <cfRule type="containsText" dxfId="55" priority="40" operator="containsText" text="Action Required">
      <formula>NOT(ISERROR(SEARCH("Action Required",G13)))</formula>
    </cfRule>
  </conditionalFormatting>
  <conditionalFormatting sqref="H13:H14">
    <cfRule type="containsText" dxfId="54" priority="39" operator="containsText" text="Action Required">
      <formula>NOT(ISERROR(SEARCH("Action Required",H13)))</formula>
    </cfRule>
  </conditionalFormatting>
  <conditionalFormatting sqref="H13:H14">
    <cfRule type="containsText" dxfId="53" priority="37" operator="containsText" text="Remove Old Sign">
      <formula>NOT(ISERROR(SEARCH("Remove Old Sign",H13)))</formula>
    </cfRule>
    <cfRule type="containsText" dxfId="52" priority="38" operator="containsText" text="Move Sign to New Location">
      <formula>NOT(ISERROR(SEARCH("Move Sign to New Location",H13)))</formula>
    </cfRule>
  </conditionalFormatting>
  <conditionalFormatting sqref="G13:G14">
    <cfRule type="containsText" dxfId="51" priority="36" operator="containsText" text="Remove Old Tag">
      <formula>NOT(ISERROR(SEARCH("Remove Old Tag",G13)))</formula>
    </cfRule>
  </conditionalFormatting>
  <conditionalFormatting sqref="A4">
    <cfRule type="containsText" dxfId="50" priority="33" operator="containsText" text="Remove Old Tag">
      <formula>NOT(ISERROR(SEARCH("Remove Old Tag",A4)))</formula>
    </cfRule>
  </conditionalFormatting>
  <conditionalFormatting sqref="J25">
    <cfRule type="cellIs" dxfId="49" priority="32" operator="equal">
      <formula>0</formula>
    </cfRule>
  </conditionalFormatting>
  <conditionalFormatting sqref="M25">
    <cfRule type="cellIs" dxfId="48" priority="31" operator="equal">
      <formula>0</formula>
    </cfRule>
  </conditionalFormatting>
  <conditionalFormatting sqref="J25 M25">
    <cfRule type="cellIs" dxfId="47" priority="28" operator="equal">
      <formula>"In Progress"</formula>
    </cfRule>
    <cfRule type="cellIs" dxfId="46" priority="29" operator="equal">
      <formula>"Log Issues"</formula>
    </cfRule>
    <cfRule type="cellIs" dxfId="45" priority="30" operator="equal">
      <formula>"N/A"</formula>
    </cfRule>
  </conditionalFormatting>
  <conditionalFormatting sqref="K25">
    <cfRule type="expression" dxfId="44" priority="27">
      <formula>$J25="Log Issues"</formula>
    </cfRule>
  </conditionalFormatting>
  <conditionalFormatting sqref="N25">
    <cfRule type="expression" dxfId="43" priority="26">
      <formula>$M25="Log Issues"</formula>
    </cfRule>
  </conditionalFormatting>
  <conditionalFormatting sqref="G25">
    <cfRule type="containsText" dxfId="42" priority="25" operator="containsText" text="New Tag Required">
      <formula>NOT(ISERROR(SEARCH("New Tag Required",G25)))</formula>
    </cfRule>
  </conditionalFormatting>
  <conditionalFormatting sqref="H25">
    <cfRule type="containsText" dxfId="41" priority="24" operator="containsText" text="New Sign Required">
      <formula>NOT(ISERROR(SEARCH("New Sign Required",H25)))</formula>
    </cfRule>
  </conditionalFormatting>
  <conditionalFormatting sqref="G25">
    <cfRule type="containsText" dxfId="40" priority="23" operator="containsText" text="Action Required">
      <formula>NOT(ISERROR(SEARCH("Action Required",G25)))</formula>
    </cfRule>
  </conditionalFormatting>
  <conditionalFormatting sqref="H25">
    <cfRule type="containsText" dxfId="39" priority="22" operator="containsText" text="Action Required">
      <formula>NOT(ISERROR(SEARCH("Action Required",H25)))</formula>
    </cfRule>
  </conditionalFormatting>
  <conditionalFormatting sqref="G25">
    <cfRule type="containsText" dxfId="38" priority="21" operator="containsText" text="New Tag Required">
      <formula>NOT(ISERROR(SEARCH("New Tag Required",G25)))</formula>
    </cfRule>
  </conditionalFormatting>
  <conditionalFormatting sqref="G25">
    <cfRule type="containsText" dxfId="37" priority="20" operator="containsText" text="Action Required">
      <formula>NOT(ISERROR(SEARCH("Action Required",G25)))</formula>
    </cfRule>
  </conditionalFormatting>
  <conditionalFormatting sqref="H25">
    <cfRule type="containsText" dxfId="36" priority="18" operator="containsText" text="Remove Old Sign">
      <formula>NOT(ISERROR(SEARCH("Remove Old Sign",H25)))</formula>
    </cfRule>
    <cfRule type="containsText" dxfId="35" priority="19" operator="containsText" text="Move Sign to New Location">
      <formula>NOT(ISERROR(SEARCH("Move Sign to New Location",H25)))</formula>
    </cfRule>
  </conditionalFormatting>
  <conditionalFormatting sqref="G25">
    <cfRule type="containsText" dxfId="34" priority="17" operator="containsText" text="Remove Old Tag">
      <formula>NOT(ISERROR(SEARCH("Remove Old Tag",G25)))</formula>
    </cfRule>
  </conditionalFormatting>
  <conditionalFormatting sqref="D25">
    <cfRule type="containsText" dxfId="33" priority="16" operator="containsText" text="Yes">
      <formula>NOT(ISERROR(SEARCH("Yes",D25)))</formula>
    </cfRule>
  </conditionalFormatting>
  <conditionalFormatting sqref="D25">
    <cfRule type="containsText" dxfId="32" priority="15" operator="containsText" text="Yes">
      <formula>NOT(ISERROR(SEARCH("Yes",D25)))</formula>
    </cfRule>
  </conditionalFormatting>
  <conditionalFormatting sqref="D23">
    <cfRule type="containsText" dxfId="31" priority="14" operator="containsText" text="Yes">
      <formula>NOT(ISERROR(SEARCH("Yes",D23)))</formula>
    </cfRule>
  </conditionalFormatting>
  <conditionalFormatting sqref="G23">
    <cfRule type="containsText" dxfId="30" priority="13" operator="containsText" text="New Tag Required">
      <formula>NOT(ISERROR(SEARCH("New Tag Required",G23)))</formula>
    </cfRule>
  </conditionalFormatting>
  <conditionalFormatting sqref="H23">
    <cfRule type="containsText" dxfId="29" priority="12" operator="containsText" text="New Sign Required">
      <formula>NOT(ISERROR(SEARCH("New Sign Required",H23)))</formula>
    </cfRule>
  </conditionalFormatting>
  <conditionalFormatting sqref="G23">
    <cfRule type="containsText" dxfId="28" priority="11" operator="containsText" text="Action Required">
      <formula>NOT(ISERROR(SEARCH("Action Required",G23)))</formula>
    </cfRule>
  </conditionalFormatting>
  <conditionalFormatting sqref="H23">
    <cfRule type="containsText" dxfId="27" priority="10" operator="containsText" text="Action Required">
      <formula>NOT(ISERROR(SEARCH("Action Required",H23)))</formula>
    </cfRule>
  </conditionalFormatting>
  <conditionalFormatting sqref="H23">
    <cfRule type="containsText" dxfId="26" priority="8" operator="containsText" text="Remove Old Sign">
      <formula>NOT(ISERROR(SEARCH("Remove Old Sign",H23)))</formula>
    </cfRule>
    <cfRule type="containsText" dxfId="25" priority="9" operator="containsText" text="Move Sign to New Location">
      <formula>NOT(ISERROR(SEARCH("Move Sign to New Location",H23)))</formula>
    </cfRule>
  </conditionalFormatting>
  <conditionalFormatting sqref="G23">
    <cfRule type="containsText" dxfId="24" priority="7" operator="containsText" text="Remove Old Tag">
      <formula>NOT(ISERROR(SEARCH("Remove Old Tag",G23)))</formula>
    </cfRule>
  </conditionalFormatting>
  <conditionalFormatting sqref="J23">
    <cfRule type="cellIs" dxfId="23" priority="6" operator="equal">
      <formula>0</formula>
    </cfRule>
  </conditionalFormatting>
  <conditionalFormatting sqref="M23">
    <cfRule type="cellIs" dxfId="22" priority="5" operator="equal">
      <formula>0</formula>
    </cfRule>
  </conditionalFormatting>
  <conditionalFormatting sqref="J23 M23">
    <cfRule type="cellIs" dxfId="21" priority="2" operator="equal">
      <formula>"In Progress"</formula>
    </cfRule>
    <cfRule type="cellIs" dxfId="20" priority="3" operator="equal">
      <formula>"Log Issues"</formula>
    </cfRule>
    <cfRule type="cellIs" dxfId="19" priority="4" operator="equal">
      <formula>"N/A"</formula>
    </cfRule>
  </conditionalFormatting>
  <conditionalFormatting sqref="K23">
    <cfRule type="expression" dxfId="18" priority="1">
      <formula>$J23="Log Issues"</formula>
    </cfRule>
  </conditionalFormatting>
  <dataValidations count="2">
    <dataValidation type="list" allowBlank="1" showInputMessage="1" showErrorMessage="1" sqref="D6:D12 D13:D77">
      <formula1>YesNo</formula1>
    </dataValidation>
    <dataValidation type="list" allowBlank="1" showInputMessage="1" showErrorMessage="1" sqref="H203:H407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H38:H202 H35</xm:sqref>
        </x14:dataValidation>
        <x14:dataValidation type="list" allowBlank="1" showInputMessage="1" showErrorMessage="1">
          <x14:formula1>
            <xm:f>Lookup!$A$1:$A$4</xm:f>
          </x14:formula1>
          <xm:sqref>G38:G202 G35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O21:O23 O6:O12 O13</xm:sqref>
        </x14:dataValidation>
        <x14:dataValidation type="list" allowBlank="1" showInputMessage="1" showErrorMessage="1">
          <x14:formula1>
            <xm:f>Lookup!$A$1:$A$8</xm:f>
          </x14:formula1>
          <xm:sqref>G6:G12 G13:G34</xm:sqref>
        </x14:dataValidation>
        <x14:dataValidation type="list" allowBlank="1" showInputMessage="1" showErrorMessage="1">
          <x14:formula1>
            <xm:f>Lookup!$D$1:$D$10</xm:f>
          </x14:formula1>
          <xm:sqref>H6:H12 H13:H34</xm:sqref>
        </x14:dataValidation>
        <x14:dataValidation type="list" allowBlank="1" showInputMessage="1" showErrorMessage="1">
          <x14:formula1>
            <xm:f>Lookup!$F$1:$F$7</xm:f>
          </x14:formula1>
          <xm:sqref>J6:J12 J13:J34</xm:sqref>
        </x14:dataValidation>
        <x14:dataValidation type="list" allowBlank="1" showInputMessage="1" showErrorMessage="1">
          <x14:formula1>
            <xm:f>Lookup!$F$1:$F$8</xm:f>
          </x14:formula1>
          <xm:sqref>M6:M12 M13:M34</xm:sqref>
        </x14:dataValidation>
        <x14:dataValidation type="list" allowBlank="1" showInputMessage="1">
          <x14:formula1>
            <xm:f>Lookup!$E$1:$E$19</xm:f>
          </x14:formula1>
          <xm:sqref>C6:C12 C13:C202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topLeftCell="A16" zoomScale="90" zoomScaleNormal="90" workbookViewId="0">
      <selection activeCell="G6" sqref="G6:H16"/>
    </sheetView>
  </sheetViews>
  <sheetFormatPr defaultColWidth="9.1328125" defaultRowHeight="14.25" x14ac:dyDescent="0.45"/>
  <cols>
    <col min="1" max="1" width="22.3984375" style="48" bestFit="1" customWidth="1"/>
    <col min="2" max="2" width="31.73046875" style="48" bestFit="1" customWidth="1"/>
    <col min="3" max="3" width="24" style="41" customWidth="1"/>
    <col min="4" max="4" width="14.265625" style="41" bestFit="1" customWidth="1"/>
    <col min="5" max="5" width="17.1328125" style="41" bestFit="1" customWidth="1"/>
    <col min="6" max="6" width="13.265625" style="41" bestFit="1" customWidth="1"/>
    <col min="7" max="8" width="18.59765625" style="41" customWidth="1"/>
    <col min="9" max="10" width="26.86328125" style="42" customWidth="1"/>
    <col min="11" max="16384" width="9.1328125" style="41"/>
  </cols>
  <sheetData>
    <row r="1" spans="1:10" x14ac:dyDescent="0.45">
      <c r="A1" s="37" t="s">
        <v>7</v>
      </c>
      <c r="B1" s="38" t="str">
        <f>'KD Changes'!B1:C1</f>
        <v>0184</v>
      </c>
      <c r="C1" s="39"/>
      <c r="D1" s="17" t="s">
        <v>10</v>
      </c>
      <c r="E1" s="40">
        <f>'KD Changes'!G1</f>
        <v>42942</v>
      </c>
    </row>
    <row r="2" spans="1:10" ht="15" customHeight="1" x14ac:dyDescent="0.45">
      <c r="A2" s="43" t="s">
        <v>8</v>
      </c>
      <c r="B2" s="44" t="str">
        <f>VLOOKUP(B1,[1]BuildingList!A:B,2,FALSE)</f>
        <v>Agricultural Machine Research Lab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5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4.65" thickTop="1" x14ac:dyDescent="0.45">
      <c r="A6" s="41" t="s">
        <v>92</v>
      </c>
      <c r="B6" s="41" t="s">
        <v>124</v>
      </c>
      <c r="C6" s="41" t="s">
        <v>63</v>
      </c>
      <c r="E6" s="41" t="s">
        <v>99</v>
      </c>
      <c r="G6" s="87"/>
      <c r="H6" s="88"/>
      <c r="I6" s="41"/>
      <c r="J6" s="41"/>
    </row>
    <row r="7" spans="1:10" x14ac:dyDescent="0.45">
      <c r="A7" s="41" t="s">
        <v>93</v>
      </c>
      <c r="B7" s="41" t="s">
        <v>125</v>
      </c>
      <c r="C7" s="41" t="s">
        <v>63</v>
      </c>
      <c r="E7" s="41" t="s">
        <v>100</v>
      </c>
      <c r="G7" s="87"/>
      <c r="H7" s="88"/>
      <c r="I7" s="41"/>
      <c r="J7" s="41"/>
    </row>
    <row r="8" spans="1:10" ht="15" customHeight="1" x14ac:dyDescent="0.45">
      <c r="A8" s="41" t="s">
        <v>94</v>
      </c>
      <c r="B8" s="41" t="s">
        <v>126</v>
      </c>
      <c r="C8" s="41" t="s">
        <v>63</v>
      </c>
      <c r="E8" s="41" t="s">
        <v>101</v>
      </c>
      <c r="G8" s="87"/>
      <c r="H8" s="88"/>
      <c r="I8" s="41"/>
      <c r="J8" s="41"/>
    </row>
    <row r="9" spans="1:10" x14ac:dyDescent="0.45">
      <c r="A9" s="41" t="s">
        <v>95</v>
      </c>
      <c r="B9" s="41" t="s">
        <v>127</v>
      </c>
      <c r="C9" s="41" t="s">
        <v>63</v>
      </c>
      <c r="E9" s="41" t="s">
        <v>102</v>
      </c>
      <c r="G9" s="87"/>
      <c r="H9" s="88"/>
      <c r="I9" s="41"/>
      <c r="J9" s="41"/>
    </row>
    <row r="10" spans="1:10" x14ac:dyDescent="0.45">
      <c r="A10" s="41" t="s">
        <v>96</v>
      </c>
      <c r="B10" s="41" t="s">
        <v>128</v>
      </c>
      <c r="C10" s="41" t="s">
        <v>63</v>
      </c>
      <c r="E10" s="41" t="s">
        <v>103</v>
      </c>
      <c r="F10" s="50"/>
      <c r="G10" s="87"/>
      <c r="H10" s="88"/>
    </row>
    <row r="11" spans="1:10" x14ac:dyDescent="0.45">
      <c r="A11" s="41" t="s">
        <v>97</v>
      </c>
      <c r="B11" s="41" t="s">
        <v>129</v>
      </c>
      <c r="C11" s="41" t="s">
        <v>63</v>
      </c>
      <c r="E11" s="41" t="s">
        <v>104</v>
      </c>
      <c r="F11" s="50"/>
      <c r="G11" s="87"/>
      <c r="H11" s="88"/>
    </row>
    <row r="12" spans="1:10" x14ac:dyDescent="0.45">
      <c r="A12" s="41" t="s">
        <v>98</v>
      </c>
      <c r="B12" s="41" t="s">
        <v>130</v>
      </c>
      <c r="C12" s="41" t="s">
        <v>63</v>
      </c>
      <c r="E12" s="41" t="s">
        <v>105</v>
      </c>
      <c r="F12" s="50"/>
      <c r="G12" s="87"/>
      <c r="H12" s="88"/>
    </row>
    <row r="13" spans="1:10" x14ac:dyDescent="0.45">
      <c r="A13" s="87" t="s">
        <v>106</v>
      </c>
      <c r="B13" s="88" t="s">
        <v>107</v>
      </c>
      <c r="C13" s="41" t="s">
        <v>72</v>
      </c>
      <c r="F13" s="50"/>
      <c r="G13" s="87"/>
      <c r="H13" s="88"/>
    </row>
    <row r="14" spans="1:10" x14ac:dyDescent="0.45">
      <c r="A14" s="87" t="s">
        <v>108</v>
      </c>
      <c r="B14" s="88" t="s">
        <v>109</v>
      </c>
      <c r="C14" s="41" t="s">
        <v>72</v>
      </c>
      <c r="F14" s="50"/>
      <c r="G14" s="87"/>
      <c r="H14" s="88"/>
    </row>
    <row r="15" spans="1:10" x14ac:dyDescent="0.45">
      <c r="A15" s="87" t="s">
        <v>110</v>
      </c>
      <c r="B15" s="88" t="s">
        <v>111</v>
      </c>
      <c r="C15" s="41" t="s">
        <v>72</v>
      </c>
      <c r="F15" s="50"/>
      <c r="G15" s="87"/>
      <c r="H15" s="88"/>
    </row>
    <row r="16" spans="1:10" x14ac:dyDescent="0.45">
      <c r="A16" s="87" t="s">
        <v>112</v>
      </c>
      <c r="B16" s="88" t="s">
        <v>113</v>
      </c>
      <c r="C16" s="41" t="s">
        <v>72</v>
      </c>
      <c r="F16" s="50"/>
      <c r="G16" s="87"/>
      <c r="H16" s="88"/>
    </row>
    <row r="17" spans="1:8" x14ac:dyDescent="0.45">
      <c r="A17" s="87" t="s">
        <v>114</v>
      </c>
      <c r="B17" s="88" t="s">
        <v>115</v>
      </c>
      <c r="C17" s="41" t="s">
        <v>72</v>
      </c>
      <c r="F17" s="50"/>
      <c r="G17" s="29"/>
      <c r="H17" s="29"/>
    </row>
    <row r="18" spans="1:8" x14ac:dyDescent="0.45">
      <c r="A18" s="87" t="s">
        <v>116</v>
      </c>
      <c r="B18" s="88" t="s">
        <v>117</v>
      </c>
      <c r="C18" s="41" t="s">
        <v>72</v>
      </c>
      <c r="F18" s="50"/>
      <c r="G18" s="29"/>
      <c r="H18" s="29"/>
    </row>
    <row r="19" spans="1:8" x14ac:dyDescent="0.45">
      <c r="A19" s="87" t="s">
        <v>131</v>
      </c>
      <c r="B19" s="88" t="s">
        <v>107</v>
      </c>
      <c r="C19" s="41" t="s">
        <v>63</v>
      </c>
      <c r="F19" s="50"/>
      <c r="G19" s="29"/>
      <c r="H19" s="29"/>
    </row>
    <row r="20" spans="1:8" x14ac:dyDescent="0.45">
      <c r="A20" s="87" t="s">
        <v>132</v>
      </c>
      <c r="B20" s="88" t="s">
        <v>109</v>
      </c>
      <c r="C20" s="41" t="s">
        <v>63</v>
      </c>
      <c r="F20" s="50"/>
      <c r="G20" s="29"/>
      <c r="H20" s="29"/>
    </row>
    <row r="21" spans="1:8" x14ac:dyDescent="0.45">
      <c r="A21" s="87" t="s">
        <v>133</v>
      </c>
      <c r="B21" s="88" t="s">
        <v>111</v>
      </c>
      <c r="C21" s="41" t="s">
        <v>63</v>
      </c>
      <c r="F21" s="51"/>
      <c r="G21" s="29"/>
      <c r="H21" s="29"/>
    </row>
    <row r="22" spans="1:8" x14ac:dyDescent="0.45">
      <c r="A22" s="87" t="s">
        <v>134</v>
      </c>
      <c r="B22" s="88" t="s">
        <v>113</v>
      </c>
      <c r="C22" s="41" t="s">
        <v>63</v>
      </c>
      <c r="F22" s="50"/>
      <c r="G22" s="29"/>
      <c r="H22" s="29"/>
    </row>
    <row r="23" spans="1:8" x14ac:dyDescent="0.45">
      <c r="A23" s="87" t="s">
        <v>135</v>
      </c>
      <c r="B23" s="88" t="s">
        <v>115</v>
      </c>
      <c r="C23" s="41" t="s">
        <v>63</v>
      </c>
      <c r="F23" s="50"/>
      <c r="G23" s="29"/>
      <c r="H23" s="29"/>
    </row>
    <row r="24" spans="1:8" x14ac:dyDescent="0.45">
      <c r="A24" s="87" t="s">
        <v>136</v>
      </c>
      <c r="B24" s="88" t="s">
        <v>117</v>
      </c>
      <c r="C24" s="41" t="s">
        <v>63</v>
      </c>
      <c r="F24" s="50"/>
      <c r="G24" s="29"/>
      <c r="H24" s="29"/>
    </row>
    <row r="25" spans="1:8" x14ac:dyDescent="0.45">
      <c r="A25" s="87" t="s">
        <v>137</v>
      </c>
      <c r="B25" s="88" t="s">
        <v>138</v>
      </c>
      <c r="C25" s="41" t="s">
        <v>63</v>
      </c>
      <c r="F25" s="50"/>
      <c r="G25" s="29"/>
      <c r="H25" s="29"/>
    </row>
    <row r="26" spans="1:8" x14ac:dyDescent="0.45">
      <c r="A26" s="87" t="s">
        <v>139</v>
      </c>
      <c r="B26" s="88" t="s">
        <v>140</v>
      </c>
      <c r="C26" s="41" t="s">
        <v>63</v>
      </c>
      <c r="F26" s="50"/>
      <c r="G26" s="29"/>
      <c r="H26" s="29"/>
    </row>
    <row r="27" spans="1:8" x14ac:dyDescent="0.45">
      <c r="A27" s="87" t="s">
        <v>141</v>
      </c>
      <c r="B27" s="88" t="s">
        <v>142</v>
      </c>
      <c r="C27" s="41" t="s">
        <v>63</v>
      </c>
      <c r="F27" s="50"/>
      <c r="G27" s="29"/>
      <c r="H27" s="29"/>
    </row>
    <row r="28" spans="1:8" x14ac:dyDescent="0.45">
      <c r="A28" s="87" t="s">
        <v>118</v>
      </c>
      <c r="B28" s="88" t="s">
        <v>119</v>
      </c>
      <c r="C28" s="41" t="s">
        <v>72</v>
      </c>
      <c r="F28" s="50"/>
      <c r="G28" s="29"/>
      <c r="H28" s="29"/>
    </row>
    <row r="29" spans="1:8" x14ac:dyDescent="0.45">
      <c r="A29" s="87" t="s">
        <v>120</v>
      </c>
      <c r="B29" s="88" t="s">
        <v>121</v>
      </c>
      <c r="C29" s="41" t="s">
        <v>72</v>
      </c>
      <c r="E29" s="50"/>
      <c r="F29" s="50"/>
      <c r="G29" s="29"/>
      <c r="H29" s="29"/>
    </row>
    <row r="30" spans="1:8" x14ac:dyDescent="0.45">
      <c r="A30" s="87" t="s">
        <v>122</v>
      </c>
      <c r="B30" s="88" t="s">
        <v>123</v>
      </c>
      <c r="C30" s="41" t="s">
        <v>72</v>
      </c>
      <c r="E30" s="50"/>
      <c r="F30" s="50"/>
      <c r="G30" s="29"/>
      <c r="H30" s="29"/>
    </row>
    <row r="31" spans="1:8" x14ac:dyDescent="0.45">
      <c r="A31" s="87" t="s">
        <v>143</v>
      </c>
      <c r="B31" s="88" t="s">
        <v>119</v>
      </c>
      <c r="C31" s="41" t="s">
        <v>63</v>
      </c>
      <c r="E31" s="50"/>
      <c r="F31" s="50"/>
      <c r="G31" s="29"/>
      <c r="H31" s="29"/>
    </row>
    <row r="32" spans="1:8" x14ac:dyDescent="0.45">
      <c r="A32" s="87" t="s">
        <v>144</v>
      </c>
      <c r="B32" s="88" t="s">
        <v>146</v>
      </c>
      <c r="C32" s="41" t="s">
        <v>63</v>
      </c>
      <c r="E32" s="50"/>
      <c r="F32" s="50"/>
      <c r="G32" s="29"/>
      <c r="H32" s="29"/>
    </row>
    <row r="33" spans="1:8" x14ac:dyDescent="0.45">
      <c r="A33" s="87" t="s">
        <v>145</v>
      </c>
      <c r="B33" s="88" t="s">
        <v>147</v>
      </c>
      <c r="C33" s="41" t="s">
        <v>63</v>
      </c>
      <c r="E33" s="50"/>
      <c r="F33" s="50"/>
      <c r="G33" s="29"/>
      <c r="H33" s="29"/>
    </row>
    <row r="34" spans="1:8" x14ac:dyDescent="0.45">
      <c r="A34" s="49"/>
      <c r="E34" s="50"/>
      <c r="F34" s="50"/>
      <c r="G34" s="29"/>
      <c r="H34" s="29"/>
    </row>
    <row r="35" spans="1:8" x14ac:dyDescent="0.45">
      <c r="A35" s="49"/>
      <c r="E35" s="50"/>
      <c r="F35" s="50"/>
      <c r="G35" s="29"/>
      <c r="H35" s="29"/>
    </row>
    <row r="36" spans="1:8" x14ac:dyDescent="0.45">
      <c r="A36" s="49"/>
      <c r="E36" s="50"/>
      <c r="F36" s="50"/>
      <c r="G36" s="29"/>
      <c r="H36" s="29"/>
    </row>
    <row r="37" spans="1:8" x14ac:dyDescent="0.45">
      <c r="A37" s="49"/>
      <c r="E37" s="50"/>
      <c r="F37" s="50"/>
      <c r="G37" s="29"/>
      <c r="H37" s="29"/>
    </row>
    <row r="38" spans="1:8" x14ac:dyDescent="0.45">
      <c r="A38" s="49"/>
      <c r="E38" s="50"/>
      <c r="F38" s="50"/>
      <c r="G38" s="29"/>
      <c r="H38" s="29"/>
    </row>
    <row r="39" spans="1:8" x14ac:dyDescent="0.45">
      <c r="A39" s="52"/>
      <c r="E39" s="50"/>
      <c r="F39" s="50"/>
      <c r="G39" s="50"/>
    </row>
    <row r="40" spans="1:8" x14ac:dyDescent="0.45">
      <c r="A40" s="52"/>
      <c r="E40" s="50"/>
      <c r="F40" s="50"/>
      <c r="G40" s="50"/>
    </row>
    <row r="41" spans="1:8" x14ac:dyDescent="0.45">
      <c r="A41" s="52"/>
      <c r="E41" s="50"/>
      <c r="F41" s="53"/>
      <c r="G41" s="50"/>
    </row>
    <row r="42" spans="1:8" x14ac:dyDescent="0.45">
      <c r="A42" s="49"/>
      <c r="E42" s="50"/>
      <c r="F42" s="53"/>
      <c r="G42" s="50"/>
    </row>
    <row r="43" spans="1:8" x14ac:dyDescent="0.45">
      <c r="A43" s="49"/>
      <c r="E43" s="50"/>
      <c r="F43" s="54"/>
      <c r="G43" s="50"/>
    </row>
    <row r="44" spans="1:8" x14ac:dyDescent="0.45">
      <c r="A44" s="55"/>
      <c r="E44" s="50"/>
      <c r="F44" s="53"/>
      <c r="G44" s="50"/>
    </row>
    <row r="45" spans="1:8" x14ac:dyDescent="0.45">
      <c r="A45" s="55"/>
      <c r="E45" s="50"/>
      <c r="F45" s="53"/>
      <c r="G45" s="50"/>
    </row>
    <row r="46" spans="1:8" x14ac:dyDescent="0.45">
      <c r="A46" s="55"/>
      <c r="E46" s="50"/>
      <c r="F46" s="50"/>
      <c r="G46" s="50"/>
    </row>
    <row r="47" spans="1:8" x14ac:dyDescent="0.45">
      <c r="A47" s="55"/>
      <c r="E47" s="50"/>
      <c r="F47" s="50"/>
      <c r="G47" s="50"/>
    </row>
    <row r="48" spans="1:8" x14ac:dyDescent="0.45">
      <c r="A48" s="55"/>
      <c r="C48" s="42"/>
      <c r="E48" s="50"/>
      <c r="F48" s="50"/>
      <c r="G48" s="50"/>
    </row>
    <row r="49" spans="1:7" x14ac:dyDescent="0.45">
      <c r="A49" s="55"/>
      <c r="C49" s="42"/>
      <c r="E49" s="50"/>
      <c r="F49" s="50"/>
      <c r="G49" s="50"/>
    </row>
    <row r="50" spans="1:7" x14ac:dyDescent="0.45">
      <c r="A50" s="55"/>
      <c r="C50" s="42"/>
      <c r="E50" s="50"/>
      <c r="F50" s="51"/>
      <c r="G50" s="50"/>
    </row>
    <row r="51" spans="1:7" x14ac:dyDescent="0.45">
      <c r="A51" s="49"/>
      <c r="C51" s="42"/>
      <c r="E51" s="50"/>
      <c r="F51" s="50"/>
      <c r="G51" s="50"/>
    </row>
    <row r="52" spans="1:7" x14ac:dyDescent="0.45">
      <c r="A52" s="49"/>
      <c r="C52" s="42"/>
      <c r="F52" s="50"/>
      <c r="G52" s="50"/>
    </row>
    <row r="53" spans="1:7" x14ac:dyDescent="0.45">
      <c r="C53" s="42"/>
      <c r="F53" s="50"/>
      <c r="G53" s="50"/>
    </row>
    <row r="54" spans="1:7" x14ac:dyDescent="0.45">
      <c r="C54" s="42"/>
    </row>
    <row r="55" spans="1:7" x14ac:dyDescent="0.45">
      <c r="C55" s="42"/>
    </row>
    <row r="56" spans="1:7" x14ac:dyDescent="0.45">
      <c r="C56" s="42"/>
    </row>
    <row r="57" spans="1:7" x14ac:dyDescent="0.45">
      <c r="C57" s="42"/>
    </row>
    <row r="58" spans="1:7" x14ac:dyDescent="0.45">
      <c r="C58" s="42"/>
    </row>
    <row r="59" spans="1:7" x14ac:dyDescent="0.45">
      <c r="C59" s="42"/>
    </row>
    <row r="60" spans="1:7" x14ac:dyDescent="0.45">
      <c r="C60" s="42"/>
    </row>
    <row r="61" spans="1:7" x14ac:dyDescent="0.45">
      <c r="C61" s="42"/>
    </row>
    <row r="62" spans="1:7" x14ac:dyDescent="0.45">
      <c r="C62" s="42"/>
    </row>
    <row r="63" spans="1:7" x14ac:dyDescent="0.45">
      <c r="C63" s="42"/>
    </row>
    <row r="64" spans="1:7" x14ac:dyDescent="0.45">
      <c r="C64" s="42"/>
    </row>
    <row r="65" spans="3:3" x14ac:dyDescent="0.45">
      <c r="C65" s="42"/>
    </row>
    <row r="66" spans="3:3" x14ac:dyDescent="0.45">
      <c r="C66" s="42"/>
    </row>
    <row r="67" spans="3:3" x14ac:dyDescent="0.45">
      <c r="C67" s="42"/>
    </row>
    <row r="68" spans="3:3" x14ac:dyDescent="0.45">
      <c r="C68" s="42"/>
    </row>
    <row r="69" spans="3:3" x14ac:dyDescent="0.45">
      <c r="C69" s="42"/>
    </row>
    <row r="70" spans="3:3" x14ac:dyDescent="0.45">
      <c r="C70" s="42"/>
    </row>
    <row r="71" spans="3:3" x14ac:dyDescent="0.45">
      <c r="C71" s="42"/>
    </row>
    <row r="72" spans="3:3" x14ac:dyDescent="0.45">
      <c r="C72" s="42"/>
    </row>
    <row r="73" spans="3:3" x14ac:dyDescent="0.45">
      <c r="C73" s="42"/>
    </row>
    <row r="74" spans="3:3" x14ac:dyDescent="0.45">
      <c r="C74" s="42"/>
    </row>
    <row r="75" spans="3:3" x14ac:dyDescent="0.45">
      <c r="C75" s="42"/>
    </row>
    <row r="76" spans="3:3" x14ac:dyDescent="0.45">
      <c r="C76" s="42"/>
    </row>
    <row r="77" spans="3:3" x14ac:dyDescent="0.45">
      <c r="C77" s="42"/>
    </row>
    <row r="78" spans="3:3" x14ac:dyDescent="0.45">
      <c r="C78" s="42"/>
    </row>
    <row r="79" spans="3:3" x14ac:dyDescent="0.45">
      <c r="C79" s="42"/>
    </row>
    <row r="80" spans="3:3" x14ac:dyDescent="0.45">
      <c r="C80" s="42"/>
    </row>
    <row r="197" spans="3:3" x14ac:dyDescent="0.45">
      <c r="C197" s="41" t="s">
        <v>29</v>
      </c>
    </row>
  </sheetData>
  <sheetProtection insertRows="0" deleteRows="0" selectLockedCells="1"/>
  <conditionalFormatting sqref="G39:G52">
    <cfRule type="containsText" dxfId="17" priority="22" operator="containsText" text="New Tag Required">
      <formula>NOT(ISERROR(SEARCH("New Tag Required",G39)))</formula>
    </cfRule>
  </conditionalFormatting>
  <conditionalFormatting sqref="D47:D96">
    <cfRule type="containsText" dxfId="16" priority="21" operator="containsText" text="Yes">
      <formula>NOT(ISERROR(SEARCH("Yes",D47)))</formula>
    </cfRule>
  </conditionalFormatting>
  <conditionalFormatting sqref="H39:H98 H199:H420">
    <cfRule type="containsText" dxfId="15" priority="20" operator="containsText" text="New Sign Required">
      <formula>NOT(ISERROR(SEARCH("New Sign Required",H39)))</formula>
    </cfRule>
  </conditionalFormatting>
  <conditionalFormatting sqref="G39:G98">
    <cfRule type="containsText" dxfId="14" priority="19" operator="containsText" text="Action Required">
      <formula>NOT(ISERROR(SEARCH("Action Required",G39)))</formula>
    </cfRule>
  </conditionalFormatting>
  <conditionalFormatting sqref="H39:H98">
    <cfRule type="containsText" dxfId="13" priority="18" operator="containsText" text="Action Required">
      <formula>NOT(ISERROR(SEARCH("Action Required",H39)))</formula>
    </cfRule>
  </conditionalFormatting>
  <conditionalFormatting sqref="D97:D196">
    <cfRule type="containsText" dxfId="12" priority="13" operator="containsText" text="Yes">
      <formula>NOT(ISERROR(SEARCH("Yes",D97)))</formula>
    </cfRule>
  </conditionalFormatting>
  <conditionalFormatting sqref="H99:H198">
    <cfRule type="containsText" dxfId="11" priority="12" operator="containsText" text="New Sign Required">
      <formula>NOT(ISERROR(SEARCH("New Sign Required",H99)))</formula>
    </cfRule>
  </conditionalFormatting>
  <conditionalFormatting sqref="G99:G198">
    <cfRule type="containsText" dxfId="10" priority="11" operator="containsText" text="Action Required">
      <formula>NOT(ISERROR(SEARCH("Action Required",G99)))</formula>
    </cfRule>
  </conditionalFormatting>
  <conditionalFormatting sqref="H99:H198">
    <cfRule type="containsText" dxfId="9" priority="10" operator="containsText" text="Action Required">
      <formula>NOT(ISERROR(SEARCH("Action Required",H99)))</formula>
    </cfRule>
  </conditionalFormatting>
  <conditionalFormatting sqref="H1:H4 H39:H1048576 G5 G15:G38">
    <cfRule type="containsText" dxfId="8" priority="8" operator="containsText" text="Remove Old Sign">
      <formula>NOT(ISERROR(SEARCH("Remove Old Sign",G1)))</formula>
    </cfRule>
    <cfRule type="containsText" dxfId="7" priority="9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6" priority="7" operator="containsText" text="Remove Old Tag">
      <formula>NOT(ISERROR(SEARCH("Remove Old Tag",E1)))</formula>
    </cfRule>
  </conditionalFormatting>
  <conditionalFormatting sqref="A29:A30">
    <cfRule type="containsText" dxfId="5" priority="5" operator="containsText" text="Remove Old Sign">
      <formula>NOT(ISERROR(SEARCH("Remove Old Sign",A29)))</formula>
    </cfRule>
    <cfRule type="containsText" dxfId="4" priority="6" operator="containsText" text="Move Sign to New Location">
      <formula>NOT(ISERROR(SEARCH("Move Sign to New Location",A29)))</formula>
    </cfRule>
  </conditionalFormatting>
  <conditionalFormatting sqref="A32">
    <cfRule type="containsText" dxfId="3" priority="3" operator="containsText" text="Remove Old Sign">
      <formula>NOT(ISERROR(SEARCH("Remove Old Sign",A32)))</formula>
    </cfRule>
    <cfRule type="containsText" dxfId="2" priority="4" operator="containsText" text="Move Sign to New Location">
      <formula>NOT(ISERROR(SEARCH("Move Sign to New Location",A32)))</formula>
    </cfRule>
  </conditionalFormatting>
  <conditionalFormatting sqref="A33">
    <cfRule type="containsText" dxfId="1" priority="1" operator="containsText" text="Remove Old Sign">
      <formula>NOT(ISERROR(SEARCH("Remove Old Sign",A33)))</formula>
    </cfRule>
    <cfRule type="containsText" dxfId="0" priority="2" operator="containsText" text="Move Sign to New Location">
      <formula>NOT(ISERROR(SEARCH("Move Sign to New Location",A33)))</formula>
    </cfRule>
  </conditionalFormatting>
  <dataValidations count="2">
    <dataValidation type="list" allowBlank="1" showInputMessage="1" showErrorMessage="1" sqref="D47:D71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C48:C196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25" x14ac:dyDescent="0.45"/>
  <cols>
    <col min="1" max="1" width="17.3984375" style="1" customWidth="1"/>
    <col min="2" max="2" width="9.1328125" style="1"/>
    <col min="3" max="3" width="15.86328125" bestFit="1" customWidth="1"/>
    <col min="4" max="4" width="25.265625" bestFit="1" customWidth="1"/>
    <col min="5" max="5" width="56" customWidth="1"/>
  </cols>
  <sheetData>
    <row r="1" spans="1:7" x14ac:dyDescent="0.4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4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4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4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4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45">
      <c r="D6" s="8" t="s">
        <v>56</v>
      </c>
      <c r="E6" s="7" t="s">
        <v>71</v>
      </c>
    </row>
    <row r="7" spans="1:7" x14ac:dyDescent="0.45">
      <c r="E7" s="7" t="s">
        <v>28</v>
      </c>
    </row>
    <row r="8" spans="1:7" x14ac:dyDescent="0.45">
      <c r="E8" s="7" t="s">
        <v>66</v>
      </c>
    </row>
    <row r="9" spans="1:7" x14ac:dyDescent="0.45">
      <c r="E9" s="7" t="s">
        <v>30</v>
      </c>
    </row>
    <row r="10" spans="1:7" s="1" customFormat="1" x14ac:dyDescent="0.45">
      <c r="E10" s="36" t="s">
        <v>48</v>
      </c>
    </row>
    <row r="11" spans="1:7" x14ac:dyDescent="0.45">
      <c r="E11" s="36" t="s">
        <v>32</v>
      </c>
    </row>
    <row r="12" spans="1:7" x14ac:dyDescent="0.45">
      <c r="E12" s="36" t="s">
        <v>20</v>
      </c>
    </row>
    <row r="13" spans="1:7" x14ac:dyDescent="0.45">
      <c r="E13" s="36" t="s">
        <v>24</v>
      </c>
    </row>
    <row r="14" spans="1:7" x14ac:dyDescent="0.45">
      <c r="E14" s="36" t="s">
        <v>51</v>
      </c>
    </row>
    <row r="15" spans="1:7" x14ac:dyDescent="0.45">
      <c r="E15" s="36" t="s">
        <v>49</v>
      </c>
    </row>
    <row r="16" spans="1:7" x14ac:dyDescent="0.45">
      <c r="E16" s="36" t="s">
        <v>22</v>
      </c>
    </row>
    <row r="17" spans="1:7" x14ac:dyDescent="0.45">
      <c r="E17" s="36" t="s">
        <v>26</v>
      </c>
    </row>
    <row r="18" spans="1:7" x14ac:dyDescent="0.45">
      <c r="E18" s="36" t="s">
        <v>23</v>
      </c>
    </row>
    <row r="19" spans="1:7" x14ac:dyDescent="0.45">
      <c r="E19" s="36" t="s">
        <v>25</v>
      </c>
    </row>
    <row r="20" spans="1:7" x14ac:dyDescent="0.45">
      <c r="A20" s="35"/>
      <c r="B20" s="35"/>
      <c r="C20" s="35"/>
      <c r="D20" s="35"/>
      <c r="E20" s="7"/>
      <c r="F20" s="35"/>
      <c r="G20" s="35"/>
    </row>
    <row r="21" spans="1:7" x14ac:dyDescent="0.45">
      <c r="A21" s="35"/>
      <c r="B21" s="35"/>
      <c r="C21" s="35"/>
      <c r="D21" s="35"/>
      <c r="F21" s="35"/>
      <c r="G21" s="35"/>
    </row>
    <row r="22" spans="1:7" x14ac:dyDescent="0.45">
      <c r="A22" s="35"/>
      <c r="B22" s="35"/>
      <c r="C22" s="35"/>
      <c r="D22" s="35"/>
      <c r="F22" s="35"/>
      <c r="G22" s="35"/>
    </row>
    <row r="23" spans="1:7" x14ac:dyDescent="0.45">
      <c r="A23" s="35"/>
      <c r="B23" s="35"/>
      <c r="C23" s="35"/>
      <c r="D23" s="35"/>
      <c r="F23" s="35"/>
      <c r="G23" s="35"/>
    </row>
    <row r="24" spans="1:7" x14ac:dyDescent="0.45">
      <c r="A24" s="35"/>
      <c r="B24" s="35"/>
      <c r="C24" s="35"/>
      <c r="D24" s="35"/>
      <c r="F24" s="35"/>
      <c r="G24" s="35"/>
    </row>
    <row r="25" spans="1:7" x14ac:dyDescent="0.45">
      <c r="A25" s="35"/>
      <c r="B25" s="35"/>
      <c r="C25" s="35"/>
      <c r="D25" s="35"/>
      <c r="F25" s="35"/>
      <c r="G25" s="35"/>
    </row>
    <row r="26" spans="1:7" x14ac:dyDescent="0.45">
      <c r="A26" s="35"/>
      <c r="B26" s="35"/>
      <c r="C26" s="35"/>
      <c r="D26" s="35"/>
      <c r="F26" s="35"/>
      <c r="G26" s="35"/>
    </row>
    <row r="27" spans="1:7" x14ac:dyDescent="0.45">
      <c r="A27" s="35"/>
      <c r="B27" s="35"/>
      <c r="C27" s="35"/>
      <c r="D27" s="35"/>
      <c r="F27" s="35"/>
      <c r="G27" s="35"/>
    </row>
    <row r="28" spans="1:7" x14ac:dyDescent="0.45">
      <c r="A28" s="35"/>
      <c r="B28" s="35"/>
      <c r="C28" s="35"/>
      <c r="D28" s="35"/>
      <c r="F28" s="35"/>
      <c r="G28" s="35"/>
    </row>
    <row r="29" spans="1:7" x14ac:dyDescent="0.45">
      <c r="A29" s="35"/>
      <c r="B29" s="35"/>
      <c r="C29" s="35"/>
      <c r="D29" s="35"/>
      <c r="F29" s="35"/>
      <c r="G29" s="35"/>
    </row>
    <row r="30" spans="1:7" x14ac:dyDescent="0.45">
      <c r="A30" s="35"/>
      <c r="B30" s="35"/>
      <c r="C30" s="35"/>
      <c r="D30" s="35"/>
      <c r="F30" s="35"/>
      <c r="G30" s="35"/>
    </row>
    <row r="31" spans="1:7" x14ac:dyDescent="0.45">
      <c r="A31" s="35"/>
      <c r="B31" s="35"/>
      <c r="C31" s="35"/>
      <c r="D31" s="35"/>
      <c r="F31" s="35"/>
      <c r="G31" s="35"/>
    </row>
    <row r="32" spans="1:7" x14ac:dyDescent="0.45">
      <c r="A32" s="35"/>
      <c r="B32" s="35"/>
      <c r="C32" s="35"/>
      <c r="D32" s="35"/>
      <c r="F32" s="35"/>
      <c r="G32" s="35"/>
    </row>
    <row r="33" spans="1:7" x14ac:dyDescent="0.45">
      <c r="A33" s="35"/>
      <c r="B33" s="35"/>
      <c r="C33" s="35"/>
      <c r="D33" s="35"/>
      <c r="F33" s="35"/>
      <c r="G33" s="35"/>
    </row>
    <row r="34" spans="1:7" x14ac:dyDescent="0.45">
      <c r="A34" s="35"/>
      <c r="B34" s="35"/>
      <c r="C34" s="35"/>
      <c r="D34" s="35"/>
      <c r="F34" s="35"/>
      <c r="G34" s="35"/>
    </row>
    <row r="35" spans="1:7" x14ac:dyDescent="0.45">
      <c r="A35" s="35"/>
      <c r="B35" s="35"/>
      <c r="C35" s="35"/>
      <c r="D35" s="35"/>
      <c r="F35" s="35"/>
      <c r="G35" s="35"/>
    </row>
    <row r="36" spans="1:7" x14ac:dyDescent="0.45">
      <c r="A36" s="35"/>
      <c r="B36" s="35"/>
      <c r="C36" s="35"/>
      <c r="D36" s="35"/>
      <c r="F36" s="35"/>
      <c r="G36" s="35"/>
    </row>
    <row r="37" spans="1:7" x14ac:dyDescent="0.45">
      <c r="A37" s="35"/>
      <c r="B37" s="35"/>
      <c r="C37" s="35"/>
      <c r="D37" s="35"/>
      <c r="F37" s="35"/>
      <c r="G37" s="35"/>
    </row>
    <row r="38" spans="1:7" x14ac:dyDescent="0.45">
      <c r="A38" s="35"/>
      <c r="B38" s="35"/>
      <c r="C38" s="35"/>
      <c r="D38" s="35"/>
      <c r="F38" s="35"/>
      <c r="G38" s="35"/>
    </row>
    <row r="39" spans="1:7" x14ac:dyDescent="0.4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25" x14ac:dyDescent="0.45"/>
  <cols>
    <col min="1" max="1" width="10.59765625" bestFit="1" customWidth="1"/>
    <col min="2" max="2" width="61.265625" bestFit="1" customWidth="1"/>
    <col min="8" max="8" width="9.73046875" bestFit="1" customWidth="1"/>
    <col min="10" max="10" width="9.73046875" bestFit="1" customWidth="1"/>
  </cols>
  <sheetData>
    <row r="1" spans="1:10" x14ac:dyDescent="0.45">
      <c r="A1" s="4" t="s">
        <v>7</v>
      </c>
      <c r="B1" s="5" t="s">
        <v>0</v>
      </c>
      <c r="H1" s="6"/>
      <c r="J1" s="6"/>
    </row>
    <row r="2" spans="1:10" x14ac:dyDescent="0.4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4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4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4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4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4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4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4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4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4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4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4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4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4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4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4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4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4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4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4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4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4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4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4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4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4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4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4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4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4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4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4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4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4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4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4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4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4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4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4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4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4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4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4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4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4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4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4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4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4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4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4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4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4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4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4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4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4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4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4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4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4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4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4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4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4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4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4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4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4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4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4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4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4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4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4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4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4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4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4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4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4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4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4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4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4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4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4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4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4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4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4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4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4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4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4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4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4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4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4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4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4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4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4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4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4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4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4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4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4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4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4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4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4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4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4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4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4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4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4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4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4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4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4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4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4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4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4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4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4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4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4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4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4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4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4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4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4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4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4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4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4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4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4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4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4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4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4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4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4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4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4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4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4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4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4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4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4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4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4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4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4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4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4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4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4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4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4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4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4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4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4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4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4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4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4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4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4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4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4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4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4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4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4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4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4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4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4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4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4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4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4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4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4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4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4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4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4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4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4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4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4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4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4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4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4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4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4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4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4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4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4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4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4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4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4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4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4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4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4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45">
      <c r="A222" s="2" t="str">
        <f>([3]UKBuilding_List!A222)</f>
        <v>0287</v>
      </c>
      <c r="B222" s="3" t="str">
        <f>VLOOKUP(A222,[3]UKBuilding_List!$A$1:$D$376,3,FALSE)</f>
        <v>Electric HVAC Building</v>
      </c>
      <c r="C222" s="1"/>
    </row>
    <row r="223" spans="1:3" x14ac:dyDescent="0.45">
      <c r="A223" s="2" t="str">
        <f>([3]UKBuilding_List!A223)</f>
        <v>0288</v>
      </c>
      <c r="B223" s="3" t="str">
        <f>VLOOKUP(A223,[3]UKBuilding_List!$A$1:$D$376,3,FALSE)</f>
        <v>PPD Greenhouse</v>
      </c>
      <c r="C223" s="1"/>
    </row>
    <row r="224" spans="1:3" x14ac:dyDescent="0.45">
      <c r="A224" s="2" t="str">
        <f>([3]UKBuilding_List!A224)</f>
        <v>0289</v>
      </c>
      <c r="B224" s="3" t="str">
        <f>VLOOKUP(A224,[3]UKBuilding_List!$A$1:$D$376,3,FALSE)</f>
        <v>Hazardous Waste Storage</v>
      </c>
      <c r="C224" s="1"/>
    </row>
    <row r="225" spans="1:3" x14ac:dyDescent="0.45">
      <c r="A225" s="2" t="str">
        <f>([3]UKBuilding_List!A225)</f>
        <v>0293</v>
      </c>
      <c r="B225" s="3" t="str">
        <f>VLOOKUP(A225,[3]UKBuilding_List!$A$1:$D$376,3,FALSE)</f>
        <v>UK Hospital - Chandler Medical Center &amp; Hospital</v>
      </c>
      <c r="C225" s="1"/>
    </row>
    <row r="226" spans="1:3" x14ac:dyDescent="0.45">
      <c r="A226" s="2" t="str">
        <f>([3]UKBuilding_List!A226)</f>
        <v>0294</v>
      </c>
      <c r="B226" s="3" t="str">
        <f>VLOOKUP(A226,[3]UKBuilding_List!$A$1:$D$376,3,FALSE)</f>
        <v>Gill Heart and Vascular Institute</v>
      </c>
      <c r="C226" s="1"/>
    </row>
    <row r="227" spans="1:3" x14ac:dyDescent="0.45">
      <c r="A227" s="2" t="str">
        <f>([3]UKBuilding_List!A227)</f>
        <v>0297</v>
      </c>
      <c r="B227" s="3" t="str">
        <f>VLOOKUP(A227,[3]UKBuilding_List!$A$1:$D$376,3,FALSE)</f>
        <v>Dental Science Building</v>
      </c>
      <c r="C227" s="1"/>
    </row>
    <row r="228" spans="1:3" x14ac:dyDescent="0.45">
      <c r="A228" s="2" t="str">
        <f>([3]UKBuilding_List!A228)</f>
        <v>0298</v>
      </c>
      <c r="B228" s="3" t="str">
        <f>VLOOKUP(A228,[3]UKBuilding_List!$A$1:$D$376,3,FALSE)</f>
        <v>William R. Willard Medical Education Building</v>
      </c>
      <c r="C228" s="1"/>
    </row>
    <row r="229" spans="1:3" x14ac:dyDescent="0.45">
      <c r="A229" s="2" t="str">
        <f>([3]UKBuilding_List!A229)</f>
        <v>0300</v>
      </c>
      <c r="B229" s="3" t="str">
        <f>VLOOKUP(A229,[3]UKBuilding_List!$A$1:$D$376,3,FALSE)</f>
        <v>Arboretum Tool Shed</v>
      </c>
      <c r="C229" s="1"/>
    </row>
    <row r="230" spans="1:3" x14ac:dyDescent="0.45">
      <c r="A230" s="2" t="str">
        <f>([3]UKBuilding_List!A230)</f>
        <v>0301</v>
      </c>
      <c r="B230" s="3" t="str">
        <f>VLOOKUP(A230,[3]UKBuilding_List!$A$1:$D$376,3,FALSE)</f>
        <v>154 Bonnie Brae</v>
      </c>
      <c r="C230" s="1"/>
    </row>
    <row r="231" spans="1:3" x14ac:dyDescent="0.45">
      <c r="A231" s="2" t="str">
        <f>([3]UKBuilding_List!A231)</f>
        <v>0302</v>
      </c>
      <c r="B231" s="3" t="str">
        <f>VLOOKUP(A231,[3]UKBuilding_List!$A$1:$D$376,3,FALSE)</f>
        <v>Dorotha Smith Oatts Visitor Center</v>
      </c>
      <c r="C231" s="1"/>
    </row>
    <row r="232" spans="1:3" x14ac:dyDescent="0.45">
      <c r="A232" s="2" t="str">
        <f>([3]UKBuilding_List!A232)</f>
        <v>0303</v>
      </c>
      <c r="B232" s="3" t="str">
        <f>VLOOKUP(A232,[3]UKBuilding_List!$A$1:$D$376,3,FALSE)</f>
        <v>Arboretum Restrooms</v>
      </c>
      <c r="C232" s="1"/>
    </row>
    <row r="233" spans="1:3" x14ac:dyDescent="0.45">
      <c r="A233" s="2" t="str">
        <f>([3]UKBuilding_List!A233)</f>
        <v>0305</v>
      </c>
      <c r="B233" s="3" t="str">
        <f>VLOOKUP(A233,[3]UKBuilding_List!$A$1:$D$376,3,FALSE)</f>
        <v>Peter P. Bosomworth Health Sciences Research Building</v>
      </c>
      <c r="C233" s="1"/>
    </row>
    <row r="234" spans="1:3" x14ac:dyDescent="0.45">
      <c r="A234" s="2" t="str">
        <f>([3]UKBuilding_List!A234)</f>
        <v>0312</v>
      </c>
      <c r="B234" s="3" t="str">
        <f>VLOOKUP(A234,[3]UKBuilding_List!$A$1:$D$376,3,FALSE)</f>
        <v>Plant Sciences</v>
      </c>
      <c r="C234" s="1"/>
    </row>
    <row r="235" spans="1:3" x14ac:dyDescent="0.45">
      <c r="A235" s="2" t="str">
        <f>([3]UKBuilding_List!A235)</f>
        <v>0314</v>
      </c>
      <c r="B235" s="3" t="str">
        <f>VLOOKUP(A235,[3]UKBuilding_List!$A$1:$D$376,3,FALSE)</f>
        <v>252 East Maxwell St</v>
      </c>
      <c r="C235" s="1"/>
    </row>
    <row r="236" spans="1:3" x14ac:dyDescent="0.45">
      <c r="A236" s="2" t="str">
        <f>([3]UKBuilding_List!A236)</f>
        <v>0315</v>
      </c>
      <c r="B236" s="3" t="str">
        <f>VLOOKUP(A236,[3]UKBuilding_List!$A$1:$D$376,3,FALSE)</f>
        <v>206 East Maxwell St</v>
      </c>
      <c r="C236" s="1"/>
    </row>
    <row r="237" spans="1:3" x14ac:dyDescent="0.45">
      <c r="A237" s="2" t="str">
        <f>([3]UKBuilding_List!A237)</f>
        <v>0333</v>
      </c>
      <c r="B237" s="3" t="str">
        <f>VLOOKUP(A237,[3]UKBuilding_List!$A$1:$D$376,3,FALSE)</f>
        <v>641 South Limestone St</v>
      </c>
      <c r="C237" s="1"/>
    </row>
    <row r="238" spans="1:3" x14ac:dyDescent="0.45">
      <c r="A238" s="2" t="str">
        <f>([3]UKBuilding_List!A238)</f>
        <v>0336</v>
      </c>
      <c r="B238" s="3" t="str">
        <f>VLOOKUP(A238,[3]UKBuilding_List!$A$1:$D$376,3,FALSE)</f>
        <v>Thomas D Clark Building</v>
      </c>
      <c r="C238" s="1"/>
    </row>
    <row r="239" spans="1:3" x14ac:dyDescent="0.45">
      <c r="A239" s="2" t="str">
        <f>([3]UKBuilding_List!A239)</f>
        <v>0337</v>
      </c>
      <c r="B239" s="3" t="str">
        <f>VLOOKUP(A239,[3]UKBuilding_List!$A$1:$D$376,3,FALSE)</f>
        <v>663 South Limestone Garage</v>
      </c>
      <c r="C239" s="1"/>
    </row>
    <row r="240" spans="1:3" x14ac:dyDescent="0.45">
      <c r="A240" s="2" t="str">
        <f>([3]UKBuilding_List!A240)</f>
        <v>0343</v>
      </c>
      <c r="B240" s="3" t="str">
        <f>VLOOKUP(A240,[3]UKBuilding_List!$A$1:$D$376,3,FALSE)</f>
        <v>Bingham Davis House</v>
      </c>
      <c r="C240" s="1"/>
    </row>
    <row r="241" spans="1:3" x14ac:dyDescent="0.45">
      <c r="A241" s="2" t="str">
        <f>([3]UKBuilding_List!A241)</f>
        <v>0344</v>
      </c>
      <c r="B241" s="3" t="str">
        <f>VLOOKUP(A241,[3]UKBuilding_List!$A$1:$D$376,3,FALSE)</f>
        <v>Raymond F. Betts House</v>
      </c>
      <c r="C241" s="1"/>
    </row>
    <row r="242" spans="1:3" x14ac:dyDescent="0.45">
      <c r="A242" s="2" t="str">
        <f>([3]UKBuilding_List!A242)</f>
        <v>0345</v>
      </c>
      <c r="B242" s="3" t="str">
        <f>VLOOKUP(A242,[3]UKBuilding_List!$A$1:$D$376,3,FALSE)</f>
        <v>Max Kade German House and Cultural Center</v>
      </c>
      <c r="C242" s="1"/>
    </row>
    <row r="243" spans="1:3" x14ac:dyDescent="0.45">
      <c r="A243" s="2" t="str">
        <f>([3]UKBuilding_List!A243)</f>
        <v>0346</v>
      </c>
      <c r="B243" s="3" t="str">
        <f>VLOOKUP(A243,[3]UKBuilding_List!$A$1:$D$376,3,FALSE)</f>
        <v>654 Maxwelton Ct</v>
      </c>
      <c r="C243" s="1"/>
    </row>
    <row r="244" spans="1:3" x14ac:dyDescent="0.45">
      <c r="A244" s="2" t="str">
        <f>([3]UKBuilding_List!A244)</f>
        <v>0347</v>
      </c>
      <c r="B244" s="3" t="str">
        <f>VLOOKUP(A244,[3]UKBuilding_List!$A$1:$D$376,3,FALSE)</f>
        <v>624 Maxwelton Ct</v>
      </c>
      <c r="C244" s="1"/>
    </row>
    <row r="245" spans="1:3" x14ac:dyDescent="0.45">
      <c r="A245" s="2" t="str">
        <f>([3]UKBuilding_List!A245)</f>
        <v>0348</v>
      </c>
      <c r="B245" s="3" t="str">
        <f>VLOOKUP(A245,[3]UKBuilding_List!$A$1:$D$376,3,FALSE)</f>
        <v>626 Maxwelton Ct</v>
      </c>
      <c r="C245" s="1"/>
    </row>
    <row r="246" spans="1:3" x14ac:dyDescent="0.45">
      <c r="A246" s="2" t="str">
        <f>([3]UKBuilding_List!A246)</f>
        <v>0349</v>
      </c>
      <c r="B246" s="3" t="str">
        <f>VLOOKUP(A246,[3]UKBuilding_List!$A$1:$D$376,3,FALSE)</f>
        <v>641 Maxwelton Ct</v>
      </c>
      <c r="C246" s="1"/>
    </row>
    <row r="247" spans="1:3" x14ac:dyDescent="0.45">
      <c r="A247" s="2" t="str">
        <f>([3]UKBuilding_List!A247)</f>
        <v>0350</v>
      </c>
      <c r="B247" s="3" t="str">
        <f>VLOOKUP(A247,[3]UKBuilding_List!$A$1:$D$376,3,FALSE)</f>
        <v>643 Maxwelton Ct</v>
      </c>
      <c r="C247" s="1"/>
    </row>
    <row r="248" spans="1:3" x14ac:dyDescent="0.45">
      <c r="A248" s="2" t="str">
        <f>([3]UKBuilding_List!A248)</f>
        <v>0351</v>
      </c>
      <c r="B248" s="3" t="str">
        <f>VLOOKUP(A248,[3]UKBuilding_List!$A$1:$D$376,3,FALSE)</f>
        <v>644 Maxwelton Ct</v>
      </c>
      <c r="C248" s="1"/>
    </row>
    <row r="249" spans="1:3" x14ac:dyDescent="0.45">
      <c r="A249" s="2" t="str">
        <f>([3]UKBuilding_List!A249)</f>
        <v>0353</v>
      </c>
      <c r="B249" s="3" t="str">
        <f>VLOOKUP(A249,[3]UKBuilding_List!$A$1:$D$376,3,FALSE)</f>
        <v>520 Oldham Ct</v>
      </c>
      <c r="C249" s="1"/>
    </row>
    <row r="250" spans="1:3" x14ac:dyDescent="0.45">
      <c r="A250" s="2" t="str">
        <f>([3]UKBuilding_List!A250)</f>
        <v>0377</v>
      </c>
      <c r="B250" s="3" t="str">
        <f>VLOOKUP(A250,[3]UKBuilding_List!$A$1:$D$376,3,FALSE)</f>
        <v>319 Rose Lane</v>
      </c>
      <c r="C250" s="1"/>
    </row>
    <row r="251" spans="1:3" x14ac:dyDescent="0.45">
      <c r="A251" s="2" t="str">
        <f>([3]UKBuilding_List!A251)</f>
        <v>0378</v>
      </c>
      <c r="B251" s="3" t="str">
        <f>VLOOKUP(A251,[3]UKBuilding_List!$A$1:$D$376,3,FALSE)</f>
        <v>321 Rose Lane</v>
      </c>
      <c r="C251" s="1"/>
    </row>
    <row r="252" spans="1:3" x14ac:dyDescent="0.45">
      <c r="A252" s="2" t="str">
        <f>([3]UKBuilding_List!A252)</f>
        <v>0381</v>
      </c>
      <c r="B252" s="3" t="str">
        <f>VLOOKUP(A252,[3]UKBuilding_List!$A$1:$D$376,3,FALSE)</f>
        <v>162-164 Gazette Avenue</v>
      </c>
      <c r="C252" s="1"/>
    </row>
    <row r="253" spans="1:3" x14ac:dyDescent="0.45">
      <c r="A253" s="2" t="str">
        <f>([3]UKBuilding_List!A253)</f>
        <v>0382</v>
      </c>
      <c r="B253" s="3" t="str">
        <f>VLOOKUP(A253,[3]UKBuilding_List!$A$1:$D$376,3,FALSE)</f>
        <v>Sky Blue Solar House</v>
      </c>
      <c r="C253" s="1"/>
    </row>
    <row r="254" spans="1:3" x14ac:dyDescent="0.45">
      <c r="A254" s="2" t="str">
        <f>([3]UKBuilding_List!A254)</f>
        <v>0386</v>
      </c>
      <c r="B254" s="3" t="str">
        <f>VLOOKUP(A254,[3]UKBuilding_List!$A$1:$D$376,3,FALSE)</f>
        <v>150 Gazette Avenue</v>
      </c>
      <c r="C254" s="1"/>
    </row>
    <row r="255" spans="1:3" x14ac:dyDescent="0.45">
      <c r="A255" s="2" t="str">
        <f>([3]UKBuilding_List!A255)</f>
        <v>0391</v>
      </c>
      <c r="B255" s="3" t="str">
        <f>VLOOKUP(A255,[3]UKBuilding_List!$A$1:$D$376,3,FALSE)</f>
        <v>Bus Shelter #2</v>
      </c>
      <c r="C255" s="1"/>
    </row>
    <row r="256" spans="1:3" x14ac:dyDescent="0.45">
      <c r="A256" s="2" t="str">
        <f>([3]UKBuilding_List!A256)</f>
        <v>0392</v>
      </c>
      <c r="B256" s="3" t="str">
        <f>VLOOKUP(A256,[3]UKBuilding_List!$A$1:$D$376,3,FALSE)</f>
        <v>Bus Shelter #3</v>
      </c>
      <c r="C256" s="1"/>
    </row>
    <row r="257" spans="1:3" x14ac:dyDescent="0.45">
      <c r="A257" s="2" t="str">
        <f>([3]UKBuilding_List!A257)</f>
        <v>0393</v>
      </c>
      <c r="B257" s="3" t="str">
        <f>VLOOKUP(A257,[3]UKBuilding_List!$A$1:$D$376,3,FALSE)</f>
        <v>Bus Shelter #7</v>
      </c>
      <c r="C257" s="1"/>
    </row>
    <row r="258" spans="1:3" x14ac:dyDescent="0.45">
      <c r="A258" s="2" t="str">
        <f>([3]UKBuilding_List!A258)</f>
        <v>0394</v>
      </c>
      <c r="B258" s="3" t="str">
        <f>VLOOKUP(A258,[3]UKBuilding_List!$A$1:$D$376,3,FALSE)</f>
        <v>Bus Shelter #6</v>
      </c>
      <c r="C258" s="1"/>
    </row>
    <row r="259" spans="1:3" x14ac:dyDescent="0.45">
      <c r="A259" s="2" t="str">
        <f>([3]UKBuilding_List!A259)</f>
        <v>0397</v>
      </c>
      <c r="B259" s="3" t="str">
        <f>VLOOKUP(A259,[3]UKBuilding_List!$A$1:$D$376,3,FALSE)</f>
        <v>Bus Shelter #9</v>
      </c>
      <c r="C259" s="1"/>
    </row>
    <row r="260" spans="1:3" x14ac:dyDescent="0.45">
      <c r="A260" s="2" t="str">
        <f>([3]UKBuilding_List!A260)</f>
        <v>0398</v>
      </c>
      <c r="B260" s="3" t="str">
        <f>VLOOKUP(A260,[3]UKBuilding_List!$A$1:$D$376,3,FALSE)</f>
        <v>Bus Shelter #10</v>
      </c>
      <c r="C260" s="1"/>
    </row>
    <row r="261" spans="1:3" x14ac:dyDescent="0.45">
      <c r="A261" s="2" t="str">
        <f>([3]UKBuilding_List!A261)</f>
        <v>0399</v>
      </c>
      <c r="B261" s="3" t="str">
        <f>VLOOKUP(A261,[3]UKBuilding_List!$A$1:$D$376,3,FALSE)</f>
        <v>Bus Shelter #11</v>
      </c>
      <c r="C261" s="1"/>
    </row>
    <row r="262" spans="1:3" x14ac:dyDescent="0.45">
      <c r="A262" s="2" t="str">
        <f>([3]UKBuilding_List!A262)</f>
        <v>0400</v>
      </c>
      <c r="B262" s="3" t="str">
        <f>VLOOKUP(A262,[3]UKBuilding_List!$A$1:$D$376,3,FALSE)</f>
        <v>Ellen H. Richards House</v>
      </c>
      <c r="C262" s="1"/>
    </row>
    <row r="263" spans="1:3" x14ac:dyDescent="0.45">
      <c r="A263" s="2" t="str">
        <f>([3]UKBuilding_List!A263)</f>
        <v>0401</v>
      </c>
      <c r="B263" s="3" t="str">
        <f>VLOOKUP(A263,[3]UKBuilding_List!$A$1:$D$376,3,FALSE)</f>
        <v>Weldon House</v>
      </c>
      <c r="C263" s="1"/>
    </row>
    <row r="264" spans="1:3" x14ac:dyDescent="0.45">
      <c r="A264" s="2" t="str">
        <f>([3]UKBuilding_List!A264)</f>
        <v>0413</v>
      </c>
      <c r="B264" s="3" t="str">
        <f>VLOOKUP(A264,[3]UKBuilding_List!$A$1:$D$376,3,FALSE)</f>
        <v>Softball/Soccer Locker Rooms</v>
      </c>
      <c r="C264" s="1"/>
    </row>
    <row r="265" spans="1:3" x14ac:dyDescent="0.45">
      <c r="A265" s="2" t="str">
        <f>([3]UKBuilding_List!A265)</f>
        <v>0416</v>
      </c>
      <c r="B265" s="3" t="str">
        <f>VLOOKUP(A265,[3]UKBuilding_List!$A$1:$D$376,3,FALSE)</f>
        <v>Bus Shelter #12</v>
      </c>
      <c r="C265" s="1"/>
    </row>
    <row r="266" spans="1:3" x14ac:dyDescent="0.45">
      <c r="A266" s="2" t="str">
        <f>([3]UKBuilding_List!A266)</f>
        <v>0417</v>
      </c>
      <c r="B266" s="3" t="str">
        <f>VLOOKUP(A266,[3]UKBuilding_List!$A$1:$D$376,3,FALSE)</f>
        <v>660 South Limestone</v>
      </c>
      <c r="C266" s="1"/>
    </row>
    <row r="267" spans="1:3" x14ac:dyDescent="0.45">
      <c r="A267" s="2" t="str">
        <f>([3]UKBuilding_List!A267)</f>
        <v>0419</v>
      </c>
      <c r="B267" s="3" t="str">
        <f>VLOOKUP(A267,[3]UKBuilding_List!$A$1:$D$376,3,FALSE)</f>
        <v>Bus Shelter #13</v>
      </c>
      <c r="C267" s="1"/>
    </row>
    <row r="268" spans="1:3" x14ac:dyDescent="0.45">
      <c r="A268" s="2" t="str">
        <f>([3]UKBuilding_List!A268)</f>
        <v>0420</v>
      </c>
      <c r="B268" s="3" t="str">
        <f>VLOOKUP(A268,[3]UKBuilding_List!$A$1:$D$376,3,FALSE)</f>
        <v>424 Euclid Avenue</v>
      </c>
      <c r="C268" s="1"/>
    </row>
    <row r="269" spans="1:3" x14ac:dyDescent="0.45">
      <c r="A269" s="2" t="str">
        <f>([3]UKBuilding_List!A269)</f>
        <v>0427</v>
      </c>
      <c r="B269" s="3" t="str">
        <f>VLOOKUP(A269,[3]UKBuilding_List!$A$1:$D$376,3,FALSE)</f>
        <v>Bowman's Den</v>
      </c>
      <c r="C269" s="1"/>
    </row>
    <row r="270" spans="1:3" x14ac:dyDescent="0.45">
      <c r="A270" s="2" t="str">
        <f>([3]UKBuilding_List!A270)</f>
        <v>0432</v>
      </c>
      <c r="B270" s="3" t="str">
        <f>VLOOKUP(A270,[3]UKBuilding_List!$A$1:$D$376,3,FALSE)</f>
        <v>Commonwealth House</v>
      </c>
      <c r="C270" s="1"/>
    </row>
    <row r="271" spans="1:3" x14ac:dyDescent="0.45">
      <c r="A271" s="2" t="str">
        <f>([3]UKBuilding_List!A271)</f>
        <v>0433</v>
      </c>
      <c r="B271" s="3" t="str">
        <f>VLOOKUP(A271,[3]UKBuilding_List!$A$1:$D$376,3,FALSE)</f>
        <v>William E and Casiana Schmidt Vocal Arts Center</v>
      </c>
      <c r="C271" s="1"/>
    </row>
    <row r="272" spans="1:3" x14ac:dyDescent="0.45">
      <c r="A272" s="2" t="str">
        <f>([3]UKBuilding_List!A272)</f>
        <v>0442</v>
      </c>
      <c r="B272" s="3" t="str">
        <f>VLOOKUP(A272,[3]UKBuilding_List!$A$1:$D$376,3,FALSE)</f>
        <v>Ligon House</v>
      </c>
      <c r="C272" s="1"/>
    </row>
    <row r="273" spans="1:3" x14ac:dyDescent="0.45">
      <c r="A273" s="2" t="str">
        <f>([3]UKBuilding_List!A273)</f>
        <v>0446</v>
      </c>
      <c r="B273" s="3" t="str">
        <f>VLOOKUP(A273,[3]UKBuilding_List!$A$1:$D$376,3,FALSE)</f>
        <v>John Cropp Softball Stadium</v>
      </c>
      <c r="C273" s="1"/>
    </row>
    <row r="274" spans="1:3" x14ac:dyDescent="0.45">
      <c r="A274" s="2" t="str">
        <f>([3]UKBuilding_List!A274)</f>
        <v>0447</v>
      </c>
      <c r="B274" s="3" t="str">
        <f>VLOOKUP(A274,[3]UKBuilding_List!$A$1:$D$376,3,FALSE)</f>
        <v>Hitting Pavilion</v>
      </c>
      <c r="C274" s="1"/>
    </row>
    <row r="275" spans="1:3" x14ac:dyDescent="0.45">
      <c r="A275" s="2" t="str">
        <f>([3]UKBuilding_List!A275)</f>
        <v>0448</v>
      </c>
      <c r="B275" s="3" t="str">
        <f>VLOOKUP(A275,[3]UKBuilding_List!$A$1:$D$376,3,FALSE)</f>
        <v>Football Storage Shed</v>
      </c>
      <c r="C275" s="1"/>
    </row>
    <row r="276" spans="1:3" x14ac:dyDescent="0.45">
      <c r="A276" s="2" t="str">
        <f>([3]UKBuilding_List!A276)</f>
        <v>0449</v>
      </c>
      <c r="B276" s="3" t="str">
        <f>VLOOKUP(A276,[3]UKBuilding_List!$A$1:$D$376,3,FALSE)</f>
        <v>Shively Grounds Storage Building</v>
      </c>
      <c r="C276" s="1"/>
    </row>
    <row r="277" spans="1:3" x14ac:dyDescent="0.45">
      <c r="A277" s="2" t="str">
        <f>([3]UKBuilding_List!A277)</f>
        <v>0453</v>
      </c>
      <c r="B277" s="3" t="str">
        <f>VLOOKUP(A277,[3]UKBuilding_List!$A$1:$D$376,3,FALSE)</f>
        <v>Shively Grounds Building</v>
      </c>
      <c r="C277" s="1"/>
    </row>
    <row r="278" spans="1:3" x14ac:dyDescent="0.45">
      <c r="A278" s="2" t="str">
        <f>([3]UKBuilding_List!A278)</f>
        <v>0456</v>
      </c>
      <c r="B278" s="3" t="str">
        <f>VLOOKUP(A278,[3]UKBuilding_List!$A$1:$D$376,3,FALSE)</f>
        <v>W.T. Young Library</v>
      </c>
      <c r="C278" s="1"/>
    </row>
    <row r="279" spans="1:3" x14ac:dyDescent="0.45">
      <c r="A279" s="2" t="str">
        <f>([3]UKBuilding_List!A279)</f>
        <v>0462</v>
      </c>
      <c r="B279" s="3" t="str">
        <f>VLOOKUP(A279,[3]UKBuilding_List!$A$1:$D$376,3,FALSE)</f>
        <v>Sarah Bennett Holmes Hall</v>
      </c>
      <c r="C279" s="1"/>
    </row>
    <row r="280" spans="1:3" x14ac:dyDescent="0.45">
      <c r="A280" s="2" t="str">
        <f>([3]UKBuilding_List!A280)</f>
        <v>0463</v>
      </c>
      <c r="B280" s="3" t="str">
        <f>VLOOKUP(A280,[3]UKBuilding_List!$A$1:$D$376,3,FALSE)</f>
        <v>Cleona Belle Matthews Boyd Hall</v>
      </c>
      <c r="C280" s="1"/>
    </row>
    <row r="281" spans="1:3" x14ac:dyDescent="0.45">
      <c r="A281" s="2" t="str">
        <f>([3]UKBuilding_List!A281)</f>
        <v>0465</v>
      </c>
      <c r="B281" s="3" t="str">
        <f>VLOOKUP(A281,[3]UKBuilding_List!$A$1:$D$376,3,FALSE)</f>
        <v>Pavilion at Kroger Field</v>
      </c>
      <c r="C281" s="1"/>
    </row>
    <row r="282" spans="1:3" x14ac:dyDescent="0.45">
      <c r="A282" s="2" t="str">
        <f>([3]UKBuilding_List!A282)</f>
        <v>0467</v>
      </c>
      <c r="B282" s="3" t="str">
        <f>VLOOKUP(A282,[3]UKBuilding_List!$A$1:$D$376,3,FALSE)</f>
        <v>220 Transcript Ave</v>
      </c>
      <c r="C282" s="1"/>
    </row>
    <row r="283" spans="1:3" x14ac:dyDescent="0.45">
      <c r="A283" s="2" t="str">
        <f>([3]UKBuilding_List!A283)</f>
        <v>0473</v>
      </c>
      <c r="B283" s="3" t="str">
        <f>VLOOKUP(A283,[3]UKBuilding_List!$A$1:$D$376,3,FALSE)</f>
        <v>505 Oldham Ct</v>
      </c>
      <c r="C283" s="1"/>
    </row>
    <row r="284" spans="1:3" x14ac:dyDescent="0.45">
      <c r="A284" s="2" t="str">
        <f>([3]UKBuilding_List!A284)</f>
        <v>0481</v>
      </c>
      <c r="B284" s="3" t="str">
        <f>VLOOKUP(A284,[3]UKBuilding_List!$A$1:$D$376,3,FALSE)</f>
        <v>LCC Academic Tech Building</v>
      </c>
      <c r="C284" s="1"/>
    </row>
    <row r="285" spans="1:3" x14ac:dyDescent="0.45">
      <c r="A285" s="2" t="str">
        <f>([3]UKBuilding_List!A285)</f>
        <v>0484</v>
      </c>
      <c r="B285" s="3" t="str">
        <f>VLOOKUP(A285,[3]UKBuilding_List!$A$1:$D$376,3,FALSE)</f>
        <v>Real Properties Garage</v>
      </c>
      <c r="C285" s="1"/>
    </row>
    <row r="286" spans="1:3" x14ac:dyDescent="0.45">
      <c r="A286" s="2" t="str">
        <f>([3]UKBuilding_List!A286)</f>
        <v>0485</v>
      </c>
      <c r="B286" s="3" t="str">
        <f>VLOOKUP(A286,[3]UKBuilding_List!$A$1:$D$376,3,FALSE)</f>
        <v>Boone Tennis Stadium</v>
      </c>
      <c r="C286" s="1"/>
    </row>
    <row r="287" spans="1:3" x14ac:dyDescent="0.45">
      <c r="A287" s="2" t="str">
        <f>([3]UKBuilding_List!A287)</f>
        <v>0487</v>
      </c>
      <c r="B287" s="3" t="str">
        <f>VLOOKUP(A287,[3]UKBuilding_List!$A$1:$D$376,3,FALSE)</f>
        <v>518 Oldham Ct</v>
      </c>
      <c r="C287" s="1"/>
    </row>
    <row r="288" spans="1:3" x14ac:dyDescent="0.45">
      <c r="A288" s="2" t="str">
        <f>([3]UKBuilding_List!A288)</f>
        <v>0488</v>
      </c>
      <c r="B288" s="3" t="str">
        <f>VLOOKUP(A288,[3]UKBuilding_List!$A$1:$D$376,3,FALSE)</f>
        <v>Woodland Early Learning Center</v>
      </c>
      <c r="C288" s="1"/>
    </row>
    <row r="289" spans="1:3" x14ac:dyDescent="0.45">
      <c r="A289" s="2" t="str">
        <f>([3]UKBuilding_List!A289)</f>
        <v>0489</v>
      </c>
      <c r="B289" s="3" t="str">
        <f>VLOOKUP(A289,[3]UKBuilding_List!$A$1:$D$376,3,FALSE)</f>
        <v>1117 South Limestone</v>
      </c>
      <c r="C289" s="1"/>
    </row>
    <row r="290" spans="1:3" x14ac:dyDescent="0.45">
      <c r="A290" s="2" t="str">
        <f>([3]UKBuilding_List!A290)</f>
        <v>0490</v>
      </c>
      <c r="B290" s="3" t="str">
        <f>VLOOKUP(A290,[3]UKBuilding_List!$A$1:$D$376,3,FALSE)</f>
        <v>Environmental Quality Management</v>
      </c>
      <c r="C290" s="1"/>
    </row>
    <row r="291" spans="1:3" x14ac:dyDescent="0.45">
      <c r="A291" s="2" t="str">
        <f>([3]UKBuilding_List!A291)</f>
        <v>0494</v>
      </c>
      <c r="B291" s="3" t="str">
        <f>VLOOKUP(A291,[3]UKBuilding_List!$A$1:$D$376,3,FALSE)</f>
        <v>Stuckert Career Center</v>
      </c>
      <c r="C291" s="1"/>
    </row>
    <row r="292" spans="1:3" x14ac:dyDescent="0.45">
      <c r="A292" s="2" t="str">
        <f>([3]UKBuilding_List!A292)</f>
        <v>0495</v>
      </c>
      <c r="B292" s="3" t="str">
        <f>VLOOKUP(A292,[3]UKBuilding_List!$A$1:$D$376,3,FALSE)</f>
        <v>James F. Hardymon Communications Building</v>
      </c>
      <c r="C292" s="1"/>
    </row>
    <row r="293" spans="1:3" x14ac:dyDescent="0.45">
      <c r="A293" s="2" t="str">
        <f>([3]UKBuilding_List!A293)</f>
        <v>0503</v>
      </c>
      <c r="B293" s="3" t="str">
        <f>VLOOKUP(A293,[3]UKBuilding_List!$A$1:$D$376,3,FALSE)</f>
        <v>Ralph G Anderson Building (Mech Eng)</v>
      </c>
      <c r="C293" s="1"/>
    </row>
    <row r="294" spans="1:3" x14ac:dyDescent="0.45">
      <c r="A294" s="2" t="str">
        <f>([3]UKBuilding_List!A294)</f>
        <v>0504</v>
      </c>
      <c r="B294" s="3" t="str">
        <f>VLOOKUP(A294,[3]UKBuilding_List!$A$1:$D$376,3,FALSE)</f>
        <v>Sigma Chi Fraternity House</v>
      </c>
      <c r="C294" s="1"/>
    </row>
    <row r="295" spans="1:3" x14ac:dyDescent="0.45">
      <c r="A295" s="2" t="str">
        <f>([3]UKBuilding_List!A295)</f>
        <v>0505</v>
      </c>
      <c r="B295" s="3" t="str">
        <f>VLOOKUP(A295,[3]UKBuilding_List!$A$1:$D$376,3,FALSE)</f>
        <v>Alpha Tau Omega Fraternity</v>
      </c>
      <c r="C295" s="1"/>
    </row>
    <row r="296" spans="1:3" x14ac:dyDescent="0.45">
      <c r="A296" s="2" t="str">
        <f>([3]UKBuilding_List!A296)</f>
        <v>0507</v>
      </c>
      <c r="B296" s="3" t="str">
        <f>VLOOKUP(A296,[3]UKBuilding_List!$A$1:$D$376,3,FALSE)</f>
        <v>Sigma Alpha Epsilon Fraternity</v>
      </c>
      <c r="C296" s="1"/>
    </row>
    <row r="297" spans="1:3" x14ac:dyDescent="0.45">
      <c r="A297" s="2" t="str">
        <f>([3]UKBuilding_List!A297)</f>
        <v>0509</v>
      </c>
      <c r="B297" s="3" t="str">
        <f>VLOOKUP(A297,[3]UKBuilding_List!$A$1:$D$376,3,FALSE)</f>
        <v>Biomedical Biological Sciences Research Building</v>
      </c>
      <c r="C297" s="1"/>
    </row>
    <row r="298" spans="1:3" x14ac:dyDescent="0.45">
      <c r="A298" s="2" t="str">
        <f>([3]UKBuilding_List!A298)</f>
        <v>0514</v>
      </c>
      <c r="B298" s="3" t="str">
        <f>VLOOKUP(A298,[3]UKBuilding_List!$A$1:$D$376,3,FALSE)</f>
        <v>Central Utility Plant #4</v>
      </c>
      <c r="C298" s="1"/>
    </row>
    <row r="299" spans="1:3" x14ac:dyDescent="0.45">
      <c r="A299" s="2" t="str">
        <f>([3]UKBuilding_List!A299)</f>
        <v>0517</v>
      </c>
      <c r="B299" s="3" t="str">
        <f>VLOOKUP(A299,[3]UKBuilding_List!$A$1:$D$376,3,FALSE)</f>
        <v>College of Medicine Learning Center</v>
      </c>
      <c r="C299" s="1"/>
    </row>
    <row r="300" spans="1:3" x14ac:dyDescent="0.45">
      <c r="A300" s="2" t="str">
        <f>([3]UKBuilding_List!A300)</f>
        <v>0518</v>
      </c>
      <c r="B300" s="3" t="str">
        <f>VLOOKUP(A300,[3]UKBuilding_List!$A$1:$D$376,3,FALSE)</f>
        <v>BBSRB Generator Building</v>
      </c>
      <c r="C300" s="1"/>
    </row>
    <row r="301" spans="1:3" x14ac:dyDescent="0.45">
      <c r="A301" s="2" t="str">
        <f>([3]UKBuilding_List!A301)</f>
        <v>0564</v>
      </c>
      <c r="B301" s="3" t="str">
        <f>VLOOKUP(A301,[3]UKBuilding_List!$A$1:$D$376,3,FALSE)</f>
        <v>630 South Broadway</v>
      </c>
      <c r="C301" s="1"/>
    </row>
    <row r="302" spans="1:3" x14ac:dyDescent="0.45">
      <c r="A302" s="2" t="str">
        <f>([3]UKBuilding_List!A302)</f>
        <v>0565</v>
      </c>
      <c r="B302" s="3" t="str">
        <f>VLOOKUP(A302,[3]UKBuilding_List!$A$1:$D$376,3,FALSE)</f>
        <v>John T. Smith Hall</v>
      </c>
      <c r="C302" s="1"/>
    </row>
    <row r="303" spans="1:3" x14ac:dyDescent="0.45">
      <c r="A303" s="2" t="str">
        <f>([3]UKBuilding_List!A303)</f>
        <v>0566</v>
      </c>
      <c r="B303" s="3" t="str">
        <f>VLOOKUP(A303,[3]UKBuilding_List!$A$1:$D$376,3,FALSE)</f>
        <v>Dale E. Baldwin Hall</v>
      </c>
      <c r="C303" s="1"/>
    </row>
    <row r="304" spans="1:3" x14ac:dyDescent="0.45">
      <c r="A304" s="2" t="str">
        <f>([3]UKBuilding_List!A304)</f>
        <v>0567</v>
      </c>
      <c r="B304" s="3" t="str">
        <f>VLOOKUP(A304,[3]UKBuilding_List!$A$1:$D$376,3,FALSE)</f>
        <v>Margaret Ingels Hall</v>
      </c>
      <c r="C304" s="1"/>
    </row>
    <row r="305" spans="1:3" x14ac:dyDescent="0.45">
      <c r="A305" s="2" t="str">
        <f>([3]UKBuilding_List!A305)</f>
        <v>0568</v>
      </c>
      <c r="B305" s="3" t="str">
        <f>VLOOKUP(A305,[3]UKBuilding_List!$A$1:$D$376,3,FALSE)</f>
        <v>David P. Roselle Hall</v>
      </c>
      <c r="C305" s="1"/>
    </row>
    <row r="306" spans="1:3" x14ac:dyDescent="0.45">
      <c r="A306" s="2" t="str">
        <f>([3]UKBuilding_List!A306)</f>
        <v>0571</v>
      </c>
      <c r="B306" s="3" t="str">
        <f>VLOOKUP(A306,[3]UKBuilding_List!$A$1:$D$376,3,FALSE)</f>
        <v>Parking Structure #6</v>
      </c>
      <c r="C306" s="1"/>
    </row>
    <row r="307" spans="1:3" x14ac:dyDescent="0.45">
      <c r="A307" s="2" t="str">
        <f>([3]UKBuilding_List!A307)</f>
        <v>0572</v>
      </c>
      <c r="B307" s="3" t="str">
        <f>VLOOKUP(A307,[3]UKBuilding_List!$A$1:$D$376,3,FALSE)</f>
        <v>Parking Structure #7</v>
      </c>
      <c r="C307" s="1"/>
    </row>
    <row r="308" spans="1:3" x14ac:dyDescent="0.45">
      <c r="A308" s="2" t="str">
        <f>([3]UKBuilding_List!A308)</f>
        <v>0582</v>
      </c>
      <c r="B308" s="3" t="str">
        <f>VLOOKUP(A308,[3]UKBuilding_List!$A$1:$D$376,3,FALSE)</f>
        <v>University Health Service</v>
      </c>
      <c r="C308" s="1"/>
    </row>
    <row r="309" spans="1:3" x14ac:dyDescent="0.45">
      <c r="A309" s="2" t="str">
        <f>([3]UKBuilding_List!A309)</f>
        <v>0585</v>
      </c>
      <c r="B309" s="3" t="str">
        <f>VLOOKUP(A309,[3]UKBuilding_List!$A$1:$D$376,3,FALSE)</f>
        <v>Baseball Training Pavilion</v>
      </c>
      <c r="C309" s="1"/>
    </row>
    <row r="310" spans="1:3" x14ac:dyDescent="0.45">
      <c r="A310" s="2" t="str">
        <f>([3]UKBuilding_List!A310)</f>
        <v>0592</v>
      </c>
      <c r="B310" s="3" t="str">
        <f>VLOOKUP(A310,[3]UKBuilding_List!$A$1:$D$376,3,FALSE)</f>
        <v>Storage Shed</v>
      </c>
      <c r="C310" s="1"/>
    </row>
    <row r="311" spans="1:3" x14ac:dyDescent="0.45">
      <c r="A311" s="2" t="str">
        <f>([3]UKBuilding_List!A311)</f>
        <v>0596</v>
      </c>
      <c r="B311" s="3" t="str">
        <f>VLOOKUP(A311,[3]UKBuilding_List!$A$1:$D$376,3,FALSE)</f>
        <v>Lee T. Todd, Jr. Building</v>
      </c>
      <c r="C311" s="1"/>
    </row>
    <row r="312" spans="1:3" x14ac:dyDescent="0.45">
      <c r="A312" s="2" t="str">
        <f>([3]UKBuilding_List!A312)</f>
        <v>0601</v>
      </c>
      <c r="B312" s="3" t="str">
        <f>VLOOKUP(A312,[3]UKBuilding_List!$A$1:$D$376,3,FALSE)</f>
        <v>Parking Structure #8</v>
      </c>
      <c r="C312" s="1"/>
    </row>
    <row r="313" spans="1:3" x14ac:dyDescent="0.45">
      <c r="A313" s="2" t="str">
        <f>([3]UKBuilding_List!A313)</f>
        <v>0602</v>
      </c>
      <c r="B313" s="3" t="str">
        <f>VLOOKUP(A313,[3]UKBuilding_List!$A$1:$D$376,3,FALSE)</f>
        <v>Pavilion A</v>
      </c>
      <c r="C313" s="1"/>
    </row>
    <row r="314" spans="1:3" x14ac:dyDescent="0.45">
      <c r="A314" s="2" t="str">
        <f>([3]UKBuilding_List!A314)</f>
        <v>0604</v>
      </c>
      <c r="B314" s="3" t="str">
        <f>VLOOKUP(A314,[3]UKBuilding_List!$A$1:$D$376,3,FALSE)</f>
        <v>Joe Craft Center</v>
      </c>
      <c r="C314" s="1"/>
    </row>
    <row r="315" spans="1:3" x14ac:dyDescent="0.45">
      <c r="A315" s="2" t="str">
        <f>([3]UKBuilding_List!A315)</f>
        <v>0607</v>
      </c>
      <c r="B315" s="3" t="str">
        <f>VLOOKUP(A315,[3]UKBuilding_List!$A$1:$D$376,3,FALSE)</f>
        <v>788 Press Avenue</v>
      </c>
      <c r="C315" s="1"/>
    </row>
    <row r="316" spans="1:3" x14ac:dyDescent="0.45">
      <c r="A316" s="2" t="str">
        <f>([3]UKBuilding_List!A316)</f>
        <v>0608</v>
      </c>
      <c r="B316" s="3" t="str">
        <f>VLOOKUP(A316,[3]UKBuilding_List!$A$1:$D$376,3,FALSE)</f>
        <v>792 Press Avenue</v>
      </c>
      <c r="C316" s="1"/>
    </row>
    <row r="317" spans="1:3" x14ac:dyDescent="0.45">
      <c r="A317" s="2" t="str">
        <f>([3]UKBuilding_List!A317)</f>
        <v>0609</v>
      </c>
      <c r="B317" s="3" t="str">
        <f>VLOOKUP(A317,[3]UKBuilding_List!$A$1:$D$376,3,FALSE)</f>
        <v>796 Press Avenue</v>
      </c>
      <c r="C317" s="1"/>
    </row>
    <row r="318" spans="1:3" x14ac:dyDescent="0.45">
      <c r="A318" s="2" t="str">
        <f>([3]UKBuilding_List!A318)</f>
        <v>0610</v>
      </c>
      <c r="B318" s="3" t="str">
        <f>VLOOKUP(A318,[3]UKBuilding_List!$A$1:$D$376,3,FALSE)</f>
        <v>800 Press Avenue</v>
      </c>
      <c r="C318" s="1"/>
    </row>
    <row r="319" spans="1:3" x14ac:dyDescent="0.45">
      <c r="A319" s="2" t="str">
        <f>([3]UKBuilding_List!A319)</f>
        <v>0611</v>
      </c>
      <c r="B319" s="3" t="str">
        <f>VLOOKUP(A319,[3]UKBuilding_List!$A$1:$D$376,3,FALSE)</f>
        <v>Medical Office Building (Samaritan)</v>
      </c>
      <c r="C319" s="1"/>
    </row>
    <row r="320" spans="1:3" x14ac:dyDescent="0.45">
      <c r="A320" s="2" t="str">
        <f>([3]UKBuilding_List!A320)</f>
        <v>0612</v>
      </c>
      <c r="B320" s="3" t="str">
        <f>VLOOKUP(A320,[3]UKBuilding_List!$A$1:$D$376,3,FALSE)</f>
        <v>Samaritan Chiller Building</v>
      </c>
      <c r="C320" s="1"/>
    </row>
    <row r="321" spans="1:3" x14ac:dyDescent="0.45">
      <c r="A321" s="2" t="str">
        <f>([3]UKBuilding_List!A321)</f>
        <v>0613</v>
      </c>
      <c r="B321" s="3" t="str">
        <f>VLOOKUP(A321,[3]UKBuilding_List!$A$1:$D$376,3,FALSE)</f>
        <v>Samaritan Parking Structure</v>
      </c>
      <c r="C321" s="1"/>
    </row>
    <row r="322" spans="1:3" x14ac:dyDescent="0.45">
      <c r="A322" s="2" t="str">
        <f>([3]UKBuilding_List!A322)</f>
        <v>0616</v>
      </c>
      <c r="B322" s="3" t="str">
        <f>VLOOKUP(A322,[3]UKBuilding_List!$A$1:$D$376,3,FALSE)</f>
        <v>Seaton Center Storage</v>
      </c>
      <c r="C322" s="1"/>
    </row>
    <row r="323" spans="1:3" x14ac:dyDescent="0.45">
      <c r="A323" s="2" t="str">
        <f>([3]UKBuilding_List!A323)</f>
        <v>0618</v>
      </c>
      <c r="B323" s="3" t="str">
        <f>VLOOKUP(A323,[3]UKBuilding_List!$A$1:$D$376,3,FALSE)</f>
        <v>MacAdam Student Observatory</v>
      </c>
      <c r="C323" s="1"/>
    </row>
    <row r="324" spans="1:3" x14ac:dyDescent="0.45">
      <c r="A324" s="2" t="str">
        <f>([3]UKBuilding_List!A324)</f>
        <v>0625</v>
      </c>
      <c r="B324" s="3" t="str">
        <f>VLOOKUP(A324,[3]UKBuilding_List!$A$1:$D$376,3,FALSE)</f>
        <v>1105 S. Limestone</v>
      </c>
      <c r="C324" s="1"/>
    </row>
    <row r="325" spans="1:3" x14ac:dyDescent="0.45">
      <c r="A325" s="2" t="str">
        <f>([3]UKBuilding_List!A325)</f>
        <v>0626</v>
      </c>
      <c r="B325" s="3" t="str">
        <f>VLOOKUP(A325,[3]UKBuilding_List!$A$1:$D$376,3,FALSE)</f>
        <v>1119 S. Limestone</v>
      </c>
      <c r="C325" s="1"/>
    </row>
    <row r="326" spans="1:3" x14ac:dyDescent="0.45">
      <c r="A326" s="2" t="str">
        <f>([3]UKBuilding_List!A326)</f>
        <v>0630</v>
      </c>
      <c r="B326" s="3" t="str">
        <f>VLOOKUP(A326,[3]UKBuilding_List!$A$1:$D$376,3,FALSE)</f>
        <v>Air Medical Crew Quarters</v>
      </c>
      <c r="C326" s="1"/>
    </row>
    <row r="327" spans="1:3" x14ac:dyDescent="0.45">
      <c r="A327" s="2" t="str">
        <f>([3]UKBuilding_List!A327)</f>
        <v>0633</v>
      </c>
      <c r="B327" s="3" t="str">
        <f>VLOOKUP(A327,[3]UKBuilding_List!$A$1:$D$376,3,FALSE)</f>
        <v>Davis Marksbury Building</v>
      </c>
      <c r="C327" s="1"/>
    </row>
    <row r="328" spans="1:3" x14ac:dyDescent="0.45">
      <c r="A328" s="2" t="str">
        <f>([3]UKBuilding_List!A328)</f>
        <v>0644</v>
      </c>
      <c r="B328" s="3" t="str">
        <f>VLOOKUP(A328,[3]UKBuilding_List!$A$1:$D$376,3,FALSE)</f>
        <v>Wildcat Coal Lodge</v>
      </c>
      <c r="C328" s="1"/>
    </row>
    <row r="329" spans="1:3" x14ac:dyDescent="0.45">
      <c r="A329" s="2" t="str">
        <f>([3]UKBuilding_List!A329)</f>
        <v>0645</v>
      </c>
      <c r="B329" s="3" t="str">
        <f>VLOOKUP(A329,[3]UKBuilding_List!$A$1:$D$376,3,FALSE)</f>
        <v>179 Leader Ave</v>
      </c>
      <c r="C329" s="1"/>
    </row>
    <row r="330" spans="1:3" x14ac:dyDescent="0.45">
      <c r="A330" s="2" t="str">
        <f>([3]UKBuilding_List!A330)</f>
        <v>0651</v>
      </c>
      <c r="B330" s="3" t="str">
        <f>VLOOKUP(A330,[3]UKBuilding_List!$A$1:$D$376,3,FALSE)</f>
        <v>Mandrell Hall</v>
      </c>
      <c r="C330" s="1"/>
    </row>
    <row r="331" spans="1:3" x14ac:dyDescent="0.45">
      <c r="A331" s="2" t="str">
        <f>([3]UKBuilding_List!A331)</f>
        <v>0652</v>
      </c>
      <c r="B331" s="3" t="str">
        <f>VLOOKUP(A331,[3]UKBuilding_List!$A$1:$D$376,3,FALSE)</f>
        <v>Bosworth Hall</v>
      </c>
      <c r="C331" s="1"/>
    </row>
    <row r="332" spans="1:3" x14ac:dyDescent="0.45">
      <c r="A332" s="2" t="str">
        <f>([3]UKBuilding_List!A332)</f>
        <v>0653</v>
      </c>
      <c r="B332" s="3" t="str">
        <f>VLOOKUP(A332,[3]UKBuilding_List!$A$1:$D$376,3,FALSE)</f>
        <v>Sanders Hall</v>
      </c>
      <c r="C332" s="1"/>
    </row>
    <row r="333" spans="1:3" x14ac:dyDescent="0.45">
      <c r="A333" s="2" t="str">
        <f>([3]UKBuilding_List!A333)</f>
        <v>0654</v>
      </c>
      <c r="B333" s="3" t="str">
        <f>VLOOKUP(A333,[3]UKBuilding_List!$A$1:$D$376,3,FALSE)</f>
        <v>Building 100</v>
      </c>
      <c r="C333" s="1"/>
    </row>
    <row r="334" spans="1:3" x14ac:dyDescent="0.45">
      <c r="A334" s="2" t="str">
        <f>([3]UKBuilding_List!A334)</f>
        <v>0655</v>
      </c>
      <c r="B334" s="3" t="str">
        <f>VLOOKUP(A334,[3]UKBuilding_List!$A$1:$D$376,3,FALSE)</f>
        <v>Building 200</v>
      </c>
      <c r="C334" s="1"/>
    </row>
    <row r="335" spans="1:3" x14ac:dyDescent="0.45">
      <c r="A335" s="2" t="str">
        <f>([3]UKBuilding_List!A335)</f>
        <v>0656</v>
      </c>
      <c r="B335" s="3" t="str">
        <f>VLOOKUP(A335,[3]UKBuilding_List!$A$1:$D$376,3,FALSE)</f>
        <v>Building 300</v>
      </c>
      <c r="C335" s="1"/>
    </row>
    <row r="336" spans="1:3" x14ac:dyDescent="0.45">
      <c r="A336" s="2" t="str">
        <f>([3]UKBuilding_List!A336)</f>
        <v>0657</v>
      </c>
      <c r="B336" s="3" t="str">
        <f>VLOOKUP(A336,[3]UKBuilding_List!$A$1:$D$376,3,FALSE)</f>
        <v>Building 400</v>
      </c>
      <c r="C336" s="1"/>
    </row>
    <row r="337" spans="1:3" x14ac:dyDescent="0.45">
      <c r="A337" s="2" t="str">
        <f>([3]UKBuilding_List!A337)</f>
        <v>0658</v>
      </c>
      <c r="B337" s="3" t="str">
        <f>VLOOKUP(A337,[3]UKBuilding_List!$A$1:$D$376,3,FALSE)</f>
        <v>Maintenance Bldg.</v>
      </c>
      <c r="C337" s="1"/>
    </row>
    <row r="338" spans="1:3" x14ac:dyDescent="0.45">
      <c r="A338" s="2" t="str">
        <f>([3]UKBuilding_List!A338)</f>
        <v>0659</v>
      </c>
      <c r="B338" s="3" t="str">
        <f>VLOOKUP(A338,[3]UKBuilding_List!$A$1:$D$376,3,FALSE)</f>
        <v>Gas Building</v>
      </c>
      <c r="C338" s="1"/>
    </row>
    <row r="339" spans="1:3" x14ac:dyDescent="0.45">
      <c r="A339" s="2" t="str">
        <f>([3]UKBuilding_List!A339)</f>
        <v>0660</v>
      </c>
      <c r="B339" s="3" t="str">
        <f>VLOOKUP(A339,[3]UKBuilding_List!$A$1:$D$376,3,FALSE)</f>
        <v>Maxwelton Ct. Apts #1</v>
      </c>
      <c r="C339" s="1"/>
    </row>
    <row r="340" spans="1:3" x14ac:dyDescent="0.45">
      <c r="A340" s="2" t="str">
        <f>([3]UKBuilding_List!A340)</f>
        <v>0661</v>
      </c>
      <c r="B340" s="3" t="str">
        <f>VLOOKUP(A340,[3]UKBuilding_List!$A$1:$D$376,3,FALSE)</f>
        <v>Maxwelton Ct. Apts #2</v>
      </c>
      <c r="C340" s="1"/>
    </row>
    <row r="341" spans="1:3" x14ac:dyDescent="0.45">
      <c r="A341" s="2" t="str">
        <f>([3]UKBuilding_List!A341)</f>
        <v>0662</v>
      </c>
      <c r="B341" s="3" t="str">
        <f>VLOOKUP(A341,[3]UKBuilding_List!$A$1:$D$376,3,FALSE)</f>
        <v>Maxwelton Ct. Apts #3</v>
      </c>
      <c r="C341" s="1"/>
    </row>
    <row r="342" spans="1:3" x14ac:dyDescent="0.45">
      <c r="A342" s="2" t="str">
        <f>([3]UKBuilding_List!A342)</f>
        <v>0663</v>
      </c>
      <c r="B342" s="3" t="str">
        <f>VLOOKUP(A342,[3]UKBuilding_List!$A$1:$D$376,3,FALSE)</f>
        <v>Maxwelton Ct. Apts #4</v>
      </c>
      <c r="C342" s="1"/>
    </row>
    <row r="343" spans="1:3" x14ac:dyDescent="0.45">
      <c r="A343" s="2" t="str">
        <f>([3]UKBuilding_List!A343)</f>
        <v>0664</v>
      </c>
      <c r="B343" s="3" t="str">
        <f>VLOOKUP(A343,[3]UKBuilding_List!$A$1:$D$376,3,FALSE)</f>
        <v>Maxwelton Ct. Apts #5</v>
      </c>
      <c r="C343" s="1"/>
    </row>
    <row r="344" spans="1:3" x14ac:dyDescent="0.45">
      <c r="A344" s="2" t="str">
        <f>([3]UKBuilding_List!A344)</f>
        <v>0665</v>
      </c>
      <c r="B344" s="3" t="str">
        <f>VLOOKUP(A344,[3]UKBuilding_List!$A$1:$D$376,3,FALSE)</f>
        <v>Maxwelton Ct. Apts #6</v>
      </c>
      <c r="C344" s="1"/>
    </row>
    <row r="345" spans="1:3" x14ac:dyDescent="0.45">
      <c r="A345" s="2" t="str">
        <f>([3]UKBuilding_List!A345)</f>
        <v>0666</v>
      </c>
      <c r="B345" s="3" t="str">
        <f>VLOOKUP(A345,[3]UKBuilding_List!$A$1:$D$376,3,FALSE)</f>
        <v>Maxwelton Ct. Apts #7</v>
      </c>
      <c r="C345" s="1"/>
    </row>
    <row r="346" spans="1:3" x14ac:dyDescent="0.45">
      <c r="A346" s="2" t="str">
        <f>([3]UKBuilding_List!A346)</f>
        <v>0667</v>
      </c>
      <c r="B346" s="3" t="str">
        <f>VLOOKUP(A346,[3]UKBuilding_List!$A$1:$D$376,3,FALSE)</f>
        <v>Maxwelton Ct. Apts #8</v>
      </c>
      <c r="C346" s="1"/>
    </row>
    <row r="347" spans="1:3" x14ac:dyDescent="0.45">
      <c r="A347" s="2" t="str">
        <f>([3]UKBuilding_List!A347)</f>
        <v>0668</v>
      </c>
      <c r="B347" s="3" t="str">
        <f>VLOOKUP(A347,[3]UKBuilding_List!$A$1:$D$376,3,FALSE)</f>
        <v>Maxwelton Ct. Apts #9</v>
      </c>
      <c r="C347" s="1"/>
    </row>
    <row r="348" spans="1:3" x14ac:dyDescent="0.45">
      <c r="A348" s="2" t="str">
        <f>([3]UKBuilding_List!A348)</f>
        <v>0669</v>
      </c>
      <c r="B348" s="3" t="str">
        <f>VLOOKUP(A348,[3]UKBuilding_List!$A$1:$D$376,3,FALSE)</f>
        <v>Maxwelton Ct. Apts #10</v>
      </c>
      <c r="C348" s="1"/>
    </row>
    <row r="349" spans="1:3" x14ac:dyDescent="0.45">
      <c r="A349" s="2" t="str">
        <f>([3]UKBuilding_List!A349)</f>
        <v>0670</v>
      </c>
      <c r="B349" s="3" t="str">
        <f>VLOOKUP(A349,[3]UKBuilding_List!$A$1:$D$376,3,FALSE)</f>
        <v>Maxwelton Ct. Apts #11</v>
      </c>
      <c r="C349" s="1"/>
    </row>
    <row r="350" spans="1:3" x14ac:dyDescent="0.45">
      <c r="A350" s="2" t="str">
        <f>([3]UKBuilding_List!A350)</f>
        <v>0671</v>
      </c>
      <c r="B350" s="3" t="str">
        <f>VLOOKUP(A350,[3]UKBuilding_List!$A$1:$D$376,3,FALSE)</f>
        <v>Maxwelton Ct. Apts #12</v>
      </c>
      <c r="C350" s="1"/>
    </row>
    <row r="351" spans="1:3" x14ac:dyDescent="0.45">
      <c r="A351" s="2" t="str">
        <f>([3]UKBuilding_List!A351)</f>
        <v>0672</v>
      </c>
      <c r="B351" s="3" t="str">
        <f>VLOOKUP(A351,[3]UKBuilding_List!$A$1:$D$376,3,FALSE)</f>
        <v>Maxwelton Ct. Apts #13</v>
      </c>
      <c r="C351" s="1"/>
    </row>
    <row r="352" spans="1:3" x14ac:dyDescent="0.45">
      <c r="A352" s="2" t="str">
        <f>([3]UKBuilding_List!A352)</f>
        <v>0673</v>
      </c>
      <c r="B352" s="3" t="str">
        <f>VLOOKUP(A352,[3]UKBuilding_List!$A$1:$D$376,3,FALSE)</f>
        <v>Maxwelton Ct. Apts #14</v>
      </c>
      <c r="C352" s="1"/>
    </row>
    <row r="353" spans="1:3" x14ac:dyDescent="0.45">
      <c r="A353" s="2" t="str">
        <f>([3]UKBuilding_List!A353)</f>
        <v>0674</v>
      </c>
      <c r="B353" s="3" t="str">
        <f>VLOOKUP(A353,[3]UKBuilding_List!$A$1:$D$376,3,FALSE)</f>
        <v>Maxwelton Ct. Apts #15</v>
      </c>
      <c r="C353" s="1"/>
    </row>
    <row r="354" spans="1:3" x14ac:dyDescent="0.45">
      <c r="A354" s="2" t="str">
        <f>([3]UKBuilding_List!A354)</f>
        <v>0675</v>
      </c>
      <c r="B354" s="3" t="str">
        <f>VLOOKUP(A354,[3]UKBuilding_List!$A$1:$D$376,3,FALSE)</f>
        <v>Maxwelton Ct. Apts #16</v>
      </c>
      <c r="C354" s="1"/>
    </row>
    <row r="355" spans="1:3" x14ac:dyDescent="0.45">
      <c r="A355" s="2" t="str">
        <f>([3]UKBuilding_List!A355)</f>
        <v>0676</v>
      </c>
      <c r="B355" s="3" t="str">
        <f>VLOOKUP(A355,[3]UKBuilding_List!$A$1:$D$376,3,FALSE)</f>
        <v>New Student Center</v>
      </c>
      <c r="C355" s="1"/>
    </row>
    <row r="356" spans="1:3" x14ac:dyDescent="0.45">
      <c r="A356" s="2" t="str">
        <f>([3]UKBuilding_List!A356)</f>
        <v>0677</v>
      </c>
      <c r="B356" s="3" t="str">
        <f>VLOOKUP(A356,[3]UKBuilding_List!$A$1:$D$376,3,FALSE)</f>
        <v>University Flats</v>
      </c>
      <c r="C356" s="1"/>
    </row>
    <row r="357" spans="1:3" x14ac:dyDescent="0.45">
      <c r="A357" s="2" t="str">
        <f>([3]UKBuilding_List!A357)</f>
        <v>0678</v>
      </c>
      <c r="B357" s="3" t="str">
        <f>VLOOKUP(A357,[3]UKBuilding_List!$A$1:$D$376,3,FALSE)</f>
        <v>Lewis Hall</v>
      </c>
      <c r="C357" s="1"/>
    </row>
    <row r="358" spans="1:3" x14ac:dyDescent="0.45">
      <c r="A358" s="2" t="str">
        <f>([3]UKBuilding_List!A358)</f>
        <v>0679</v>
      </c>
      <c r="B358" s="3" t="str">
        <f>VLOOKUP(A358,[3]UKBuilding_List!$A$1:$D$376,3,FALSE)</f>
        <v>Research Building #2</v>
      </c>
      <c r="C358" s="1"/>
    </row>
    <row r="359" spans="1:3" x14ac:dyDescent="0.45">
      <c r="A359" s="2" t="str">
        <f>([3]UKBuilding_List!A359)</f>
        <v>0682</v>
      </c>
      <c r="B359" s="3" t="str">
        <f>VLOOKUP(A359,[3]UKBuilding_List!$A$1:$D$376,3,FALSE)</f>
        <v>Baseball Facility</v>
      </c>
      <c r="C359" s="1"/>
    </row>
    <row r="360" spans="1:3" x14ac:dyDescent="0.45">
      <c r="A360" s="2" t="str">
        <f>([3]UKBuilding_List!A360)</f>
        <v>0687</v>
      </c>
      <c r="B360" s="3" t="str">
        <f>VLOOKUP(A360,[3]UKBuilding_List!$A$1:$D$376,3,FALSE)</f>
        <v>131 Virginia Ave</v>
      </c>
      <c r="C360" s="1"/>
    </row>
    <row r="361" spans="1:3" x14ac:dyDescent="0.45">
      <c r="A361" s="2" t="str">
        <f>([3]UKBuilding_List!A361)</f>
        <v>0691</v>
      </c>
      <c r="B361" s="3" t="str">
        <f>VLOOKUP(A361,[3]UKBuilding_List!$A$1:$D$376,3,FALSE)</f>
        <v>143 State St</v>
      </c>
      <c r="C361" s="1"/>
    </row>
    <row r="362" spans="1:3" x14ac:dyDescent="0.45">
      <c r="A362" s="2" t="str">
        <f>([3]UKBuilding_List!A362)</f>
        <v>0694</v>
      </c>
      <c r="B362" s="3" t="str">
        <f>VLOOKUP(A362,[3]UKBuilding_List!$A$1:$D$376,3,FALSE)</f>
        <v>112 Conn Terrace</v>
      </c>
      <c r="C362" s="1"/>
    </row>
    <row r="363" spans="1:3" x14ac:dyDescent="0.45">
      <c r="A363" s="2" t="str">
        <f>([3]UKBuilding_List!A363)</f>
        <v>0695</v>
      </c>
      <c r="B363" s="3" t="str">
        <f>VLOOKUP(A363,[3]UKBuilding_List!$A$1:$D$376,3,FALSE)</f>
        <v>Blue Lot Bus Shelter</v>
      </c>
      <c r="C363" s="1"/>
    </row>
    <row r="364" spans="1:3" x14ac:dyDescent="0.45">
      <c r="A364" s="2" t="str">
        <f>([3]UKBuilding_List!A364)</f>
        <v>0698</v>
      </c>
      <c r="B364" s="3" t="str">
        <f>VLOOKUP(A364,[3]UKBuilding_List!$A$1:$D$376,3,FALSE)</f>
        <v>University Inn #1</v>
      </c>
      <c r="C364" s="1"/>
    </row>
    <row r="365" spans="1:3" x14ac:dyDescent="0.45">
      <c r="A365" s="2" t="str">
        <f>([3]UKBuilding_List!A365)</f>
        <v>0699</v>
      </c>
      <c r="B365" s="3" t="str">
        <f>VLOOKUP(A365,[3]UKBuilding_List!$A$1:$D$376,3,FALSE)</f>
        <v>University Inn #2</v>
      </c>
      <c r="C365" s="1"/>
    </row>
    <row r="366" spans="1:3" x14ac:dyDescent="0.45">
      <c r="A366" s="2" t="str">
        <f>([3]UKBuilding_List!A366)</f>
        <v>0703</v>
      </c>
      <c r="B366" s="3" t="str">
        <f>VLOOKUP(A366,[3]UKBuilding_List!$A$1:$D$376,3,FALSE)</f>
        <v>Senior Center</v>
      </c>
      <c r="C366" s="1"/>
    </row>
    <row r="367" spans="1:3" x14ac:dyDescent="0.45">
      <c r="A367" s="2" t="str">
        <f>([3]UKBuilding_List!A367)</f>
        <v>0704</v>
      </c>
      <c r="B367" s="3" t="str">
        <f>VLOOKUP(A367,[3]UKBuilding_List!$A$1:$D$376,3,FALSE)</f>
        <v>414 Pennsylvania Ct</v>
      </c>
      <c r="C367" s="1"/>
    </row>
    <row r="368" spans="1:3" x14ac:dyDescent="0.45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45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45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45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45">
      <c r="A372" s="2" t="str">
        <f>([3]UKBuilding_List!A372)</f>
        <v>9777</v>
      </c>
      <c r="B372" s="3" t="str">
        <f>VLOOKUP(A372,[3]UKBuilding_List!$A$1:$D$376,3,FALSE)</f>
        <v>114 Conn Terrace</v>
      </c>
      <c r="C372" s="1"/>
    </row>
    <row r="373" spans="1:3" x14ac:dyDescent="0.45">
      <c r="A373" s="2" t="str">
        <f>([3]UKBuilding_List!A373)</f>
        <v>9779</v>
      </c>
      <c r="B373" s="3" t="str">
        <f>VLOOKUP(A373,[3]UKBuilding_List!$A$1:$D$376,3,FALSE)</f>
        <v>PNC Pop Up Branch</v>
      </c>
      <c r="C373" s="1"/>
    </row>
    <row r="374" spans="1:3" x14ac:dyDescent="0.4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4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4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45">
      <c r="A377" s="2" t="str">
        <f>([3]UKBuilding_List!A377)</f>
        <v>9861</v>
      </c>
      <c r="B377" s="3" t="e">
        <f>VLOOKUP(A377,[3]UKBuilding_List!$A$1:$D$376,3,FALSE)</f>
        <v>#N/A</v>
      </c>
      <c r="C377" s="1"/>
    </row>
    <row r="378" spans="1:3" x14ac:dyDescent="0.45">
      <c r="A378" s="2" t="str">
        <f>([3]UKBuilding_List!A378)</f>
        <v>9873</v>
      </c>
      <c r="B378" s="3" t="e">
        <f>VLOOKUP(A378,[3]UKBuilding_List!$A$1:$D$376,3,FALSE)</f>
        <v>#N/A</v>
      </c>
      <c r="C378" s="1"/>
    </row>
    <row r="379" spans="1:3" x14ac:dyDescent="0.4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4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4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4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4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4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4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4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4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4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4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4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4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4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4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4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4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4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4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4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4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4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4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4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4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4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4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4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4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4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4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4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4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4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4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4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4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4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4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4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4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4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4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4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4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4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4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4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4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4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4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4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4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4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4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4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4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4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4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4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4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4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4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4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4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4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4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4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4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4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4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4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4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4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4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4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4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4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4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4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4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4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4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4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4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4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4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4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4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4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4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4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4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4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4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4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4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4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4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4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4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4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4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4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4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4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4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4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4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4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4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4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4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4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4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4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4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4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4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4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4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4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4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4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4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4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4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4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4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4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4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4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4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4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4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4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4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4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4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4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4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4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4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4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4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4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4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4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4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4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4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4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4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4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4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4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4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4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4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4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4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4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4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4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4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4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4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4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4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4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4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4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4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4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4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4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4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4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4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4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4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4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4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4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4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4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4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4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4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4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4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4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4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4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4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4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4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4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4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4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4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4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4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4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4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4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4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4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4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4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4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4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4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4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4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4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4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4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4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4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4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4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4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4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4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4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4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4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4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4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4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4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4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4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4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4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4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4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4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4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4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4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4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4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4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4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4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4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4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4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4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4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4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4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4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4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4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4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4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4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4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4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4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4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4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4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4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4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4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4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4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4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4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4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4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4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4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4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4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4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4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4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4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4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4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4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4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4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4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4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4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4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4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4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4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4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4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4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4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4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4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4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4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4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4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4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4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4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4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4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4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4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4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4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4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4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4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4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4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4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4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4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4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4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4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4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4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4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4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4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4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4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4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4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4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4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4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4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4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4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4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4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4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4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4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4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4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4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4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4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4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4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4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4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4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4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4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4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4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4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4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4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4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4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4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4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4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4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4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4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4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4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4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4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4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4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4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4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4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4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4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4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4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4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4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4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4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4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4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4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4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4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4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4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4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4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4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4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4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4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4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4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4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4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4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4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4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4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4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4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4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4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4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4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4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4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4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4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4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4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4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4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4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4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4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4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4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4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4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4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4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4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4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4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4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4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4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4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4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4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4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4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4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4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4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4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4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4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4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4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4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4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4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4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4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4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4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4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4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4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4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4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4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4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4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4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4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4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4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4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4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4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4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4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4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4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4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4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4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4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4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4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4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4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4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4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4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4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4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4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4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4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4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4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4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4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4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4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4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4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4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4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4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4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4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4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4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4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4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4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4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4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4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4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4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4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4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4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4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4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4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4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4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4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4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4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4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4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4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4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4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4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4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4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4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4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4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4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4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4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4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4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4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4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4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4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4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4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4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4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4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4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4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4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4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4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4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4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4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4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4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4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4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4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4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4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4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4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4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4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4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4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4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4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4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4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4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4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4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4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4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4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4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4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4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4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4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4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4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4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4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4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4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4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4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4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4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4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4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4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4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4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4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4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4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4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4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4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4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4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4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4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4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4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4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4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4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4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4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4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4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4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4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4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4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4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4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4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4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4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4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4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4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4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4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4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4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4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4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4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4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4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4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4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4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4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4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4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4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4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4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4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4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4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4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4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4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4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4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4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4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4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4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4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4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4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4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4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4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4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4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4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4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4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4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4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4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4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4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4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4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4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4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4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4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4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4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4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2017-08-06T01:44:26Z</dcterms:modified>
</cp:coreProperties>
</file>