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17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H21" i="1" l="1"/>
  <c r="G21" i="1"/>
  <c r="M21" i="1" l="1"/>
  <c r="K2" i="1" s="1"/>
  <c r="J2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<sst xmlns="http://schemas.openxmlformats.org/spreadsheetml/2006/main" count="127" uniqueCount="85">
  <si>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</si>
  <si>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</si>
  <si>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</si>
  <si>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</si>
  <si>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</si>
  <si>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</si>
  <si>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</si>
  <si>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</si>
  <si>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</si>
  <si>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</si>
  <si>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</si>
  <si>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</si>
  <si>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</si>
  <si>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</si>
  <si>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</si>
  <si>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</si>
  <si>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</si>
  <si>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</si>
  <si>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</si>
  <si>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</si>
  <si>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</si>
  <si>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</si>
  <si>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</si>
  <si>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</si>
  <si>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</si>
  <si>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</si>
  <si>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</si>
  <si>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</si>
  <si>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</si>
  <si>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</si>
  <si>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</si>
  <si>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</si>
  <si>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</si>
  <si>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</si>
  <si>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</si>
  <si>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</si>
  <si>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</si>
  <si>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</si>
  <si>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</si>
  <si>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</si>
  <si>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</si>
  <si>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</si>
  <si>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</si>
  <si>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</si>
  <si>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</si>
  <si>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</si>
  <si>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</si>
  <si>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</si>
  <si>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</si>
  <si>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</si>
  <si>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</si>
  <si>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</si>
  <si>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</si>
  <si>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</si>
  <si>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</si>
  <si>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</si>
  <si>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</si>
  <si>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</si>
  <si>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</si>
  <si>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</si>
  <si>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</si>
  <si>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</si>
  <si>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</si>
  <si>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</si>
  <si>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</si>
  <si>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</si>
  <si>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</si>
  <si>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</si>
  <si>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</si>
  <si>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</si>
  <si>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</si>
  <si>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</si>
  <si>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</si>
  <si>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0174</t>
  </si>
  <si>
    <t>PH404</t>
  </si>
  <si>
    <t>04</t>
  </si>
  <si>
    <t>PH405</t>
  </si>
  <si>
    <t>PH405A</t>
  </si>
  <si>
    <t>Jacobs Sci Bldg - Room PH405</t>
  </si>
  <si>
    <t>Jacobs Sci Bldg - Room PH405A</t>
  </si>
  <si>
    <t>LX-0174-04-PH0405</t>
  </si>
  <si>
    <t>LX-0174-04-PH0405A</t>
  </si>
  <si>
    <t>PH401</t>
  </si>
  <si>
    <t>PH402</t>
  </si>
  <si>
    <t>PH403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</si>
</sst>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H16" sqref="H1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7" t="s">
        <v>73</v>
      </c>
      <c r="C1" s="77"/>
      <c r="F1" s="67" t="s">
        <v>10</v>
      </c>
      <c r="G1" s="18">
        <v>43123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8" t="str">
        <f>VLOOKUP(B1,BuildingList!A:B,2,FALSE)</f>
        <v>Don &amp; Cathy Jacobs Science Building</v>
      </c>
      <c r="C2" s="78"/>
      <c r="F2" s="68" t="s">
        <v>12</v>
      </c>
      <c r="G2" s="22" t="s">
        <v>70</v>
      </c>
      <c r="J2" s="15">
        <f>G21-J21</f>
        <v>5</v>
      </c>
      <c r="K2" s="15">
        <f>H21-M21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74</v>
      </c>
      <c r="B6" s="48" t="s">
        <v>75</v>
      </c>
      <c r="C6" s="42" t="s">
        <v>22</v>
      </c>
      <c r="D6" s="41" t="s">
        <v>5</v>
      </c>
      <c r="E6" s="50">
        <v>7584</v>
      </c>
      <c r="F6" s="50">
        <v>7080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76</v>
      </c>
      <c r="B7" s="48" t="s">
        <v>75</v>
      </c>
      <c r="C7" s="42" t="s">
        <v>24</v>
      </c>
      <c r="D7" s="41" t="s">
        <v>5</v>
      </c>
      <c r="E7" s="50">
        <v>0</v>
      </c>
      <c r="F7" s="50">
        <v>275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77</v>
      </c>
      <c r="B8" s="48" t="s">
        <v>75</v>
      </c>
      <c r="C8" s="42" t="s">
        <v>24</v>
      </c>
      <c r="D8" s="41" t="s">
        <v>5</v>
      </c>
      <c r="E8" s="50">
        <v>0</v>
      </c>
      <c r="F8" s="50">
        <v>167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82</v>
      </c>
      <c r="B9" s="48" t="s">
        <v>75</v>
      </c>
      <c r="C9" s="42" t="s">
        <v>30</v>
      </c>
      <c r="D9" s="41" t="s">
        <v>5</v>
      </c>
      <c r="E9" s="62">
        <v>0</v>
      </c>
      <c r="F9" s="62">
        <v>8416</v>
      </c>
      <c r="G9" s="50" t="s">
        <v>3</v>
      </c>
      <c r="I9" s="42"/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 t="s">
        <v>83</v>
      </c>
      <c r="B10" s="48" t="s">
        <v>75</v>
      </c>
      <c r="C10" s="42" t="s">
        <v>30</v>
      </c>
      <c r="D10" s="41" t="s">
        <v>5</v>
      </c>
      <c r="E10" s="50">
        <v>0</v>
      </c>
      <c r="F10" s="50">
        <v>1235</v>
      </c>
      <c r="G10" s="50" t="s">
        <v>3</v>
      </c>
      <c r="I10" s="42"/>
      <c r="J10" s="59">
        <f>IF(G10="No Change","N/A",IF(G10="New Tag Required",Lookup!F:F,IF(G10="Remove Old Tag",Lookup!F:F,IF(G10="N/A","N/A",""))))</f>
        <v>0</v>
      </c>
      <c r="K10" s="64"/>
      <c r="M10" s="59" t="str">
        <f>IF(H10="No Change","N/A",IF(H10="New Tag Required",Lookup!F:F,IF(H10="Remove Old Sign",Lookup!F:F,IF(H10="N/A","N/A",""))))</f>
        <v/>
      </c>
      <c r="N10" s="63"/>
      <c r="O10" s="42"/>
    </row>
    <row r="11" spans="1:16" s="41" customFormat="1" x14ac:dyDescent="0.25">
      <c r="A11" s="61" t="s">
        <v>84</v>
      </c>
      <c r="B11" s="48" t="s">
        <v>75</v>
      </c>
      <c r="C11" s="42" t="s">
        <v>30</v>
      </c>
      <c r="D11" s="41" t="s">
        <v>5</v>
      </c>
      <c r="E11" s="50">
        <v>0</v>
      </c>
      <c r="F11" s="50">
        <v>7564</v>
      </c>
      <c r="G11" s="50" t="s">
        <v>3</v>
      </c>
      <c r="I11" s="42"/>
      <c r="J11" s="59">
        <f>IF(G11="No Change","N/A",IF(G11="New Tag Required",Lookup!F:F,IF(G11="Remove Old Tag",Lookup!F:F,IF(G11="N/A","N/A",""))))</f>
        <v>0</v>
      </c>
      <c r="K11" s="64"/>
      <c r="M11" s="59" t="str">
        <f>IF(H11="No Change","N/A",IF(H11="New Tag Required",Lookup!F:F,IF(H11="Remove Old Sign",Lookup!F:F,IF(H11="N/A","N/A",""))))</f>
        <v/>
      </c>
      <c r="N11" s="64"/>
    </row>
    <row r="12" spans="1:16" s="41" customFormat="1" x14ac:dyDescent="0.25"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ht="15.75" thickBot="1" x14ac:dyDescent="0.3">
      <c r="A19" s="56"/>
      <c r="C19" s="11"/>
      <c r="E19" s="30"/>
      <c r="F19" s="30"/>
      <c r="G19" s="30"/>
      <c r="K19" s="32"/>
      <c r="N19" s="32"/>
    </row>
    <row r="20" spans="1:14" ht="45" x14ac:dyDescent="0.25">
      <c r="A20" s="56"/>
      <c r="C20" s="11"/>
      <c r="E20" s="30"/>
      <c r="F20" s="30"/>
      <c r="G20" s="73" t="s">
        <v>45</v>
      </c>
      <c r="H20" s="74" t="s">
        <v>46</v>
      </c>
      <c r="J20" s="75" t="s">
        <v>40</v>
      </c>
      <c r="K20" s="10"/>
      <c r="L20" s="10"/>
      <c r="M20" s="75" t="s">
        <v>41</v>
      </c>
    </row>
    <row r="21" spans="1:14" ht="15.75" thickBot="1" x14ac:dyDescent="0.3">
      <c r="A21" s="56"/>
      <c r="C21" s="11"/>
      <c r="E21" s="30"/>
      <c r="F21" s="30"/>
      <c r="G21" s="14">
        <f>COUNTIF(G6:G20,"New Tag Required")</f>
        <v>5</v>
      </c>
      <c r="H21" s="13">
        <f>COUNTIF(H6:H20,"New Sign Required")</f>
        <v>2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4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1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6"/>
      <c r="C41" s="11"/>
      <c r="E41" s="30"/>
      <c r="F41" s="30"/>
      <c r="G41" s="30"/>
    </row>
    <row r="42" spans="1:7" x14ac:dyDescent="0.25">
      <c r="A42" s="5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6:G40 G10:G19">
    <cfRule type="containsText" dxfId="59" priority="136" operator="containsText" text="New Tag Required">
      <formula>NOT(ISERROR(SEARCH("New Tag Required",G10)))</formula>
    </cfRule>
  </conditionalFormatting>
  <conditionalFormatting sqref="D6 D10:D86">
    <cfRule type="containsText" dxfId="58" priority="135" operator="containsText" text="Yes">
      <formula>NOT(ISERROR(SEARCH("Yes",D6)))</formula>
    </cfRule>
  </conditionalFormatting>
  <conditionalFormatting sqref="H26:H86 H187:H408 H10:H19">
    <cfRule type="containsText" dxfId="57" priority="123" operator="containsText" text="New Sign Required">
      <formula>NOT(ISERROR(SEARCH("New Sign Required",H10)))</formula>
    </cfRule>
  </conditionalFormatting>
  <conditionalFormatting sqref="G26:G86 G10:H19">
    <cfRule type="containsText" dxfId="56" priority="122" operator="containsText" text="Action Required">
      <formula>NOT(ISERROR(SEARCH("Action Required",G10)))</formula>
    </cfRule>
  </conditionalFormatting>
  <conditionalFormatting sqref="H26:H86">
    <cfRule type="containsText" dxfId="55" priority="121" operator="containsText" text="Action Required">
      <formula>NOT(ISERROR(SEARCH("Action Required",H26)))</formula>
    </cfRule>
  </conditionalFormatting>
  <conditionalFormatting sqref="G6 G22:G25">
    <cfRule type="containsText" dxfId="54" priority="63" operator="containsText" text="New Tag Required">
      <formula>NOT(ISERROR(SEARCH("New Tag Required",G6)))</formula>
    </cfRule>
  </conditionalFormatting>
  <conditionalFormatting sqref="H6 H22:H25">
    <cfRule type="containsText" dxfId="53" priority="61" operator="containsText" text="New Sign Required">
      <formula>NOT(ISERROR(SEARCH("New Sign Required",H6)))</formula>
    </cfRule>
  </conditionalFormatting>
  <conditionalFormatting sqref="G6 G22:G25">
    <cfRule type="containsText" dxfId="52" priority="60" operator="containsText" text="Action Required">
      <formula>NOT(ISERROR(SEARCH("Action Required",G6)))</formula>
    </cfRule>
  </conditionalFormatting>
  <conditionalFormatting sqref="H6 H22:H25">
    <cfRule type="containsText" dxfId="51" priority="59" operator="containsText" text="Action Required">
      <formula>NOT(ISERROR(SEARCH("Action Required",H6)))</formula>
    </cfRule>
  </conditionalFormatting>
  <conditionalFormatting sqref="G6">
    <cfRule type="containsText" dxfId="50" priority="58" operator="containsText" text="New Tag Required">
      <formula>NOT(ISERROR(SEARCH("New Tag Required",G6)))</formula>
    </cfRule>
  </conditionalFormatting>
  <conditionalFormatting sqref="D6">
    <cfRule type="containsText" dxfId="49" priority="57" operator="containsText" text="Yes">
      <formula>NOT(ISERROR(SEARCH("Yes",D6)))</formula>
    </cfRule>
  </conditionalFormatting>
  <conditionalFormatting sqref="G6">
    <cfRule type="containsText" dxfId="48" priority="56" operator="containsText" text="Action Required">
      <formula>NOT(ISERROR(SEARCH("Action Required",G6)))</formula>
    </cfRule>
  </conditionalFormatting>
  <conditionalFormatting sqref="D87:D186">
    <cfRule type="containsText" dxfId="47" priority="55" operator="containsText" text="Yes">
      <formula>NOT(ISERROR(SEARCH("Yes",D87)))</formula>
    </cfRule>
  </conditionalFormatting>
  <conditionalFormatting sqref="H87:H186">
    <cfRule type="containsText" dxfId="46" priority="54" operator="containsText" text="New Sign Required">
      <formula>NOT(ISERROR(SEARCH("New Sign Required",H87)))</formula>
    </cfRule>
  </conditionalFormatting>
  <conditionalFormatting sqref="G87:G186">
    <cfRule type="containsText" dxfId="45" priority="53" operator="containsText" text="Action Required">
      <formula>NOT(ISERROR(SEARCH("Action Required",G87)))</formula>
    </cfRule>
  </conditionalFormatting>
  <conditionalFormatting sqref="H87:H186">
    <cfRule type="containsText" dxfId="44" priority="52" operator="containsText" text="Action Required">
      <formula>NOT(ISERROR(SEARCH("Action Required",H87)))</formula>
    </cfRule>
  </conditionalFormatting>
  <conditionalFormatting sqref="D7">
    <cfRule type="containsText" dxfId="43" priority="38" operator="containsText" text="Yes">
      <formula>NOT(ISERROR(SEARCH("Yes",D7)))</formula>
    </cfRule>
  </conditionalFormatting>
  <conditionalFormatting sqref="G7">
    <cfRule type="containsText" dxfId="42" priority="37" operator="containsText" text="New Tag Required">
      <formula>NOT(ISERROR(SEARCH("New Tag Required",G7)))</formula>
    </cfRule>
  </conditionalFormatting>
  <conditionalFormatting sqref="H7">
    <cfRule type="containsText" dxfId="41" priority="36" operator="containsText" text="New Sign Required">
      <formula>NOT(ISERROR(SEARCH("New Sign Required",H7)))</formula>
    </cfRule>
  </conditionalFormatting>
  <conditionalFormatting sqref="G7">
    <cfRule type="containsText" dxfId="40" priority="35" operator="containsText" text="Action Required">
      <formula>NOT(ISERROR(SEARCH("Action Required",G7)))</formula>
    </cfRule>
  </conditionalFormatting>
  <conditionalFormatting sqref="H7">
    <cfRule type="containsText" dxfId="39" priority="34" operator="containsText" text="Action Required">
      <formula>NOT(ISERROR(SEARCH("Action Required",H7)))</formula>
    </cfRule>
  </conditionalFormatting>
  <conditionalFormatting sqref="G8">
    <cfRule type="containsText" dxfId="38" priority="33" operator="containsText" text="New Tag Required">
      <formula>NOT(ISERROR(SEARCH("New Tag Required",G8)))</formula>
    </cfRule>
  </conditionalFormatting>
  <conditionalFormatting sqref="H8">
    <cfRule type="containsText" dxfId="37" priority="32" operator="containsText" text="New Sign Required">
      <formula>NOT(ISERROR(SEARCH("New Sign Required",H8)))</formula>
    </cfRule>
  </conditionalFormatting>
  <conditionalFormatting sqref="G8">
    <cfRule type="containsText" dxfId="36" priority="31" operator="containsText" text="Action Required">
      <formula>NOT(ISERROR(SEARCH("Action Required",G8)))</formula>
    </cfRule>
  </conditionalFormatting>
  <conditionalFormatting sqref="H8">
    <cfRule type="containsText" dxfId="35" priority="30" operator="containsText" text="Action Required">
      <formula>NOT(ISERROR(SEARCH("Action Required",H8)))</formula>
    </cfRule>
  </conditionalFormatting>
  <conditionalFormatting sqref="J2:N2">
    <cfRule type="cellIs" dxfId="34" priority="29" operator="notEqual">
      <formula>0</formula>
    </cfRule>
  </conditionalFormatting>
  <conditionalFormatting sqref="J6:J18">
    <cfRule type="cellIs" dxfId="33" priority="28" operator="equal">
      <formula>0</formula>
    </cfRule>
  </conditionalFormatting>
  <conditionalFormatting sqref="M6:M18">
    <cfRule type="cellIs" dxfId="32" priority="27" operator="equal">
      <formula>0</formula>
    </cfRule>
  </conditionalFormatting>
  <conditionalFormatting sqref="J6:J18 M6:M18">
    <cfRule type="cellIs" dxfId="31" priority="24" operator="equal">
      <formula>"In Progress"</formula>
    </cfRule>
    <cfRule type="cellIs" dxfId="30" priority="25" operator="equal">
      <formula>"Log Issues"</formula>
    </cfRule>
    <cfRule type="cellIs" dxfId="29" priority="26" operator="equal">
      <formula>"N/A"</formula>
    </cfRule>
  </conditionalFormatting>
  <conditionalFormatting sqref="K6:K9">
    <cfRule type="expression" dxfId="28" priority="23">
      <formula>$J6="Log Issues"</formula>
    </cfRule>
  </conditionalFormatting>
  <conditionalFormatting sqref="N6:N9">
    <cfRule type="expression" dxfId="27" priority="22">
      <formula>$M6="Log Issues"</formula>
    </cfRule>
  </conditionalFormatting>
  <conditionalFormatting sqref="G9">
    <cfRule type="containsText" dxfId="26" priority="21" operator="containsText" text="New Tag Required">
      <formula>NOT(ISERROR(SEARCH("New Tag Required",G9)))</formula>
    </cfRule>
  </conditionalFormatting>
  <conditionalFormatting sqref="H9">
    <cfRule type="containsText" dxfId="25" priority="20" operator="containsText" text="New Sign Required">
      <formula>NOT(ISERROR(SEARCH("New Sign Required",H9)))</formula>
    </cfRule>
  </conditionalFormatting>
  <conditionalFormatting sqref="G9">
    <cfRule type="containsText" dxfId="24" priority="19" operator="containsText" text="Action Required">
      <formula>NOT(ISERROR(SEARCH("Action Required",G9)))</formula>
    </cfRule>
  </conditionalFormatting>
  <conditionalFormatting sqref="H9">
    <cfRule type="containsText" dxfId="23" priority="18" operator="containsText" text="Action Required">
      <formula>NOT(ISERROR(SEARCH("Action Required",H9)))</formula>
    </cfRule>
  </conditionalFormatting>
  <conditionalFormatting sqref="H1:H1048576">
    <cfRule type="containsText" dxfId="22" priority="16" operator="containsText" text="Remove Old Sign">
      <formula>NOT(ISERROR(SEARCH("Remove Old Sign",H1)))</formula>
    </cfRule>
    <cfRule type="containsText" dxfId="21" priority="17" operator="containsText" text="Move Sign to New Location">
      <formula>NOT(ISERROR(SEARCH("Move Sign to New Location",H1)))</formula>
    </cfRule>
  </conditionalFormatting>
  <conditionalFormatting sqref="G1:G1048576">
    <cfRule type="containsText" dxfId="20" priority="15" operator="containsText" text="Remove Old Tag">
      <formula>NOT(ISERROR(SEARCH("Remove Old Tag",G1)))</formula>
    </cfRule>
  </conditionalFormatting>
  <conditionalFormatting sqref="D8">
    <cfRule type="containsText" dxfId="19" priority="13" operator="containsText" text="Yes">
      <formula>NOT(ISERROR(SEARCH("Yes",D8)))</formula>
    </cfRule>
  </conditionalFormatting>
  <conditionalFormatting sqref="D9">
    <cfRule type="containsText" dxfId="18" priority="12" operator="containsText" text="Yes">
      <formula>NOT(ISERROR(SEARCH("Yes",D9)))</formula>
    </cfRule>
  </conditionalFormatting>
  <conditionalFormatting sqref="G9">
    <cfRule type="containsText" dxfId="17" priority="6" operator="containsText" text="New Tag Required">
      <formula>NOT(ISERROR(SEARCH("New Tag Required",G9)))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G10">
    <cfRule type="containsText" dxfId="15" priority="4" operator="containsText" text="New Tag Required">
      <formula>NOT(ISERROR(SEARCH("New Tag Required",G10)))</formula>
    </cfRule>
  </conditionalFormatting>
  <conditionalFormatting sqref="G10">
    <cfRule type="containsText" dxfId="14" priority="3" operator="containsText" text="Action Required">
      <formula>NOT(ISERROR(SEARCH("Action Required",G10)))</formula>
    </cfRule>
  </conditionalFormatting>
  <conditionalFormatting sqref="G11">
    <cfRule type="containsText" dxfId="13" priority="2" operator="containsText" text="New Tag Required">
      <formula>NOT(ISERROR(SEARCH("New Tag Required",G11)))</formula>
    </cfRule>
  </conditionalFormatting>
  <conditionalFormatting sqref="G11">
    <cfRule type="containsText" dxfId="12" priority="1" operator="containsText" text="Action Required">
      <formula>NOT(ISERROR(SEARCH("Action Required",G11)))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O6:O9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>
          <x14:formula1>
            <xm:f>Lookup!$E$1:$E$19</xm:f>
          </x14:formula1>
          <xm:sqref>C6:C186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D20" sqref="D20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0174</v>
      </c>
      <c r="C1" s="39"/>
      <c r="D1" s="17" t="s">
        <v>10</v>
      </c>
      <c r="E1" s="40">
        <f>'KD Changes'!G1</f>
        <v>43123</v>
      </c>
    </row>
    <row r="2" spans="1:10" ht="15" customHeight="1" x14ac:dyDescent="0.25">
      <c r="A2" s="43" t="s">
        <v>8</v>
      </c>
      <c r="B2" s="44" t="str">
        <f>VLOOKUP(B1,[1]BuildingList!A:B,2,FALSE)</f>
        <v>Academic Science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6" t="s">
        <v>80</v>
      </c>
      <c r="B6" s="48" t="s">
        <v>78</v>
      </c>
      <c r="C6" s="41" t="s">
        <v>63</v>
      </c>
      <c r="D6" s="50">
        <v>275</v>
      </c>
      <c r="G6" s="29"/>
      <c r="H6" s="29"/>
      <c r="I6" s="41"/>
      <c r="J6" s="41"/>
    </row>
    <row r="7" spans="1:10" ht="15" customHeight="1" x14ac:dyDescent="0.25">
      <c r="A7" s="76" t="s">
        <v>81</v>
      </c>
      <c r="B7" s="48" t="s">
        <v>79</v>
      </c>
      <c r="C7" s="41" t="s">
        <v>63</v>
      </c>
      <c r="D7" s="50">
        <v>167</v>
      </c>
      <c r="G7" s="29"/>
      <c r="H7" s="29"/>
      <c r="I7" s="41"/>
      <c r="J7" s="41"/>
    </row>
    <row r="8" spans="1:10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F9" s="50"/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1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50"/>
    </row>
    <row r="39" spans="1:8" x14ac:dyDescent="0.25">
      <c r="A39" s="49"/>
      <c r="E39" s="50"/>
      <c r="F39" s="50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4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C49" s="42"/>
      <c r="E49" s="50"/>
      <c r="F49" s="51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49"/>
      <c r="C52" s="42"/>
      <c r="E52" s="50"/>
      <c r="F52" s="50"/>
      <c r="G52" s="50"/>
    </row>
    <row r="53" spans="1:7" x14ac:dyDescent="0.25">
      <c r="A53" s="49"/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198" spans="3:3" x14ac:dyDescent="0.25">
      <c r="C198" s="41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2018-02-08T20:31:23Z</dcterms:modified>
</cp:coreProperties>
</file>