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16" yWindow="-192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<sst xmlns="http://schemas.openxmlformats.org/spreadsheetml/2006/main" count="125" uniqueCount="89">
  <si>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</si>
  <si>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</si>
  <si>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</si>
  <si>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</si>
  <si>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</si>
  <si>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</si>
  <si>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</si>
  <si>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</si>
  <si>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</si>
  <si>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</si>
  <si>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</si>
  <si>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</si>
  <si>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</si>
  <si>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</si>
  <si>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</si>
  <si>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</si>
  <si>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</si>
  <si>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</si>
  <si>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</si>
  <si>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</si>
  <si>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</si>
  <si>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</si>
  <si>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</si>
  <si>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</si>
  <si>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</si>
  <si>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</si>
  <si>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</si>
  <si>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</si>
  <si>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</si>
  <si>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</si>
  <si>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</si>
  <si>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</si>
  <si>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</si>
  <si>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</si>
  <si>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</si>
  <si>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</si>
  <si>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</si>
  <si>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</si>
  <si>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</si>
  <si>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</si>
  <si>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</si>
  <si>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</si>
  <si>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</si>
  <si>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</si>
  <si>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</si>
  <si>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</si>
  <si>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</si>
  <si>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</si>
  <si>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</si>
  <si>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</si>
  <si>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</si>
  <si>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</si>
  <si>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</si>
  <si>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</si>
  <si>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</si>
  <si>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</si>
  <si>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</si>
  <si>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</si>
  <si>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</si>
  <si>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</si>
  <si>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</si>
  <si>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</si>
  <si>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</si>
  <si>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</si>
  <si>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</si>
  <si>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</si>
  <si>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</si>
  <si>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</si>
  <si>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</si>
  <si>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</si>
  <si>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</si>
  <si>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</si>
  <si>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</si>
  <si>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0147</t>
  </si>
  <si>
    <t>160B</t>
  </si>
  <si>
    <t>160C</t>
  </si>
  <si>
    <t>01</t>
  </si>
  <si>
    <t>Closet added under stair</t>
  </si>
  <si>
    <t>Verify sqft</t>
  </si>
  <si>
    <t>02</t>
  </si>
  <si>
    <t>Corrected OLs at stairs to split sqft b/1st &amp; 2nd levels.</t>
  </si>
  <si>
    <t>ST0100C</t>
  </si>
  <si>
    <t>ST0200C</t>
  </si>
  <si>
    <t>LX-0147-01-160A</t>
  </si>
  <si>
    <t>COMPLEX COMMONS - Room 160A</t>
  </si>
  <si>
    <t>COMPLEX COMMONS - Room 160B</t>
  </si>
  <si>
    <t>COMPLEX COMMONS - Room 160C</t>
  </si>
  <si>
    <t>LX-0147-01-160B</t>
  </si>
  <si>
    <t>LX-0147-01-160C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</si>
</sst>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21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/>
          <cell r="C44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C15" sqref="C15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1" t="s">
        <v>73</v>
      </c>
      <c r="C1" s="71"/>
      <c r="F1" s="18" t="s">
        <v>10</v>
      </c>
      <c r="G1" s="54">
        <v>42107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2" t="str">
        <f>VLOOKUP(B1,BuildingList!A:B,2,FALSE)</f>
        <v>Complex Commons</v>
      </c>
      <c r="C2" s="72"/>
      <c r="F2" s="24" t="s">
        <v>12</v>
      </c>
      <c r="G2" s="61" t="s">
        <v>63</v>
      </c>
      <c r="J2" s="15">
        <f>G22-J22</f>
        <v>2</v>
      </c>
      <c r="K2" s="15">
        <f>H22-M22</f>
        <v>2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.75" thickTop="1" x14ac:dyDescent="0.25">
      <c r="A6" s="33" t="s">
        <v>74</v>
      </c>
      <c r="B6" s="28" t="s">
        <v>76</v>
      </c>
      <c r="C6" s="11" t="s">
        <v>24</v>
      </c>
      <c r="D6" s="17" t="s">
        <v>5</v>
      </c>
      <c r="E6" s="37">
        <v>0</v>
      </c>
      <c r="F6" s="37">
        <v>53</v>
      </c>
      <c r="G6" s="34" t="s">
        <v>3</v>
      </c>
      <c r="H6" s="17" t="s">
        <v>18</v>
      </c>
      <c r="I6" s="11" t="s">
        <v>77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ht="15" x14ac:dyDescent="0.25">
      <c r="A7" s="33" t="s">
        <v>75</v>
      </c>
      <c r="B7" s="28" t="s">
        <v>76</v>
      </c>
      <c r="C7" s="11" t="s">
        <v>24</v>
      </c>
      <c r="D7" s="17" t="s">
        <v>5</v>
      </c>
      <c r="E7" s="34">
        <v>0</v>
      </c>
      <c r="F7" s="34">
        <v>53</v>
      </c>
      <c r="G7" s="34" t="s">
        <v>3</v>
      </c>
      <c r="H7" s="17" t="s">
        <v>18</v>
      </c>
      <c r="I7" s="11" t="s">
        <v>77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28.8" x14ac:dyDescent="0.3">
      <c r="A8" s="70" t="s">
        <v>81</v>
      </c>
      <c r="B8" s="28" t="s">
        <v>76</v>
      </c>
      <c r="C8" s="11" t="s">
        <v>78</v>
      </c>
      <c r="D8" s="17" t="s">
        <v>5</v>
      </c>
      <c r="E8" s="34">
        <v>168</v>
      </c>
      <c r="F8" s="34">
        <v>90</v>
      </c>
      <c r="G8" s="34" t="s">
        <v>13</v>
      </c>
      <c r="H8" s="17" t="s">
        <v>13</v>
      </c>
      <c r="I8" s="11" t="s">
        <v>80</v>
      </c>
      <c r="J8" s="10" t="str">
        <f>IF(G8="No Change","N/A",IF(G8="New Tag Required",Lookup!F:F,IF(G8="Remove Old Tag",Lookup!F:F,IF(G8="N/A","N/A",""))))</f>
        <v>N/A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ht="28.8" x14ac:dyDescent="0.3">
      <c r="A9" s="70" t="s">
        <v>82</v>
      </c>
      <c r="B9" s="28" t="s">
        <v>79</v>
      </c>
      <c r="C9" s="11" t="s">
        <v>78</v>
      </c>
      <c r="D9" s="17" t="s">
        <v>5</v>
      </c>
      <c r="E9" s="34">
        <v>109</v>
      </c>
      <c r="F9" s="34">
        <v>204</v>
      </c>
      <c r="G9" s="34" t="s">
        <v>13</v>
      </c>
      <c r="H9" s="17" t="s">
        <v>13</v>
      </c>
      <c r="I9" s="11" t="s">
        <v>80</v>
      </c>
      <c r="J9" s="10" t="str">
        <f>IF(G9="No Change","N/A",IF(G9="New Tag Required",Lookup!F:F,IF(G9="Remove Old Tag",Lookup!F:F,IF(G9="N/A","N/A",""))))</f>
        <v>N/A</v>
      </c>
      <c r="K9" s="35"/>
      <c r="L9" s="10"/>
      <c r="M9" s="10" t="str">
        <f>IF(H9="No Change","N/A",IF(H9="New Tag Required",Lookup!F:F,IF(H9="Remove Old Sign",Lookup!F:F,IF(H9="N/A","N/A",""))))</f>
        <v>N/A</v>
      </c>
      <c r="N9" s="35"/>
      <c r="O9" s="10"/>
    </row>
    <row r="10" spans="1:16" ht="15" x14ac:dyDescent="0.25">
      <c r="A10" s="33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ht="15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2</v>
      </c>
      <c r="H22" s="13">
        <f>COUNTIF(H6:H21,"New Sign Required")</f>
        <v>2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ht="15" x14ac:dyDescent="0.25">
      <c r="A23" s="36"/>
      <c r="C23" s="11"/>
      <c r="E23" s="34"/>
      <c r="F23" s="34"/>
      <c r="G23" s="34"/>
    </row>
    <row r="24" spans="1:14" ht="15" x14ac:dyDescent="0.25">
      <c r="A24" s="36"/>
      <c r="C24" s="11"/>
      <c r="E24" s="34"/>
      <c r="F24" s="34"/>
      <c r="G24" s="34"/>
    </row>
    <row r="25" spans="1:14" ht="15" x14ac:dyDescent="0.25">
      <c r="A25" s="36"/>
      <c r="C25" s="11"/>
      <c r="E25" s="34"/>
      <c r="F25" s="34"/>
      <c r="G25" s="34"/>
    </row>
    <row r="26" spans="1:14" ht="15" x14ac:dyDescent="0.25">
      <c r="A26" s="36"/>
      <c r="C26" s="11"/>
      <c r="E26" s="34"/>
      <c r="F26" s="34"/>
      <c r="G26" s="34"/>
    </row>
    <row r="27" spans="1:14" ht="15" x14ac:dyDescent="0.25">
      <c r="A27" s="36"/>
      <c r="C27" s="11"/>
      <c r="E27" s="34"/>
      <c r="F27" s="34"/>
      <c r="G27" s="34"/>
    </row>
    <row r="28" spans="1:14" ht="15" x14ac:dyDescent="0.25">
      <c r="A28" s="36"/>
      <c r="C28" s="11"/>
      <c r="E28" s="34"/>
      <c r="F28" s="34"/>
      <c r="G28" s="34"/>
    </row>
    <row r="29" spans="1:14" ht="15" x14ac:dyDescent="0.25">
      <c r="A29" s="36"/>
      <c r="C29" s="11"/>
      <c r="E29" s="34"/>
      <c r="F29" s="34"/>
      <c r="G29" s="34"/>
    </row>
    <row r="30" spans="1:14" ht="15" x14ac:dyDescent="0.25">
      <c r="A30" s="44"/>
      <c r="C30" s="11"/>
      <c r="E30" s="34"/>
      <c r="F30" s="45"/>
      <c r="G30" s="34"/>
    </row>
    <row r="31" spans="1:14" ht="15" x14ac:dyDescent="0.25">
      <c r="A31" s="44"/>
      <c r="C31" s="11"/>
      <c r="E31" s="34"/>
      <c r="F31" s="45"/>
      <c r="G31" s="34"/>
    </row>
    <row r="32" spans="1:14" ht="15" x14ac:dyDescent="0.25">
      <c r="A32" s="44"/>
      <c r="C32" s="11"/>
      <c r="E32" s="34"/>
      <c r="F32" s="46"/>
      <c r="G32" s="34"/>
    </row>
    <row r="33" spans="1:7" ht="15" x14ac:dyDescent="0.25">
      <c r="A33" s="36"/>
      <c r="C33" s="11"/>
      <c r="E33" s="34"/>
      <c r="F33" s="45"/>
      <c r="G33" s="34"/>
    </row>
    <row r="34" spans="1:7" ht="15" x14ac:dyDescent="0.25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opLeftCell="A4" zoomScale="90" zoomScaleNormal="90" workbookViewId="0">
      <selection activeCell="E8" sqref="E8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0147</v>
      </c>
      <c r="C1" s="53"/>
      <c r="D1" s="18" t="s">
        <v>10</v>
      </c>
      <c r="E1" s="54">
        <f>'KD Changes'!G1</f>
        <v>42107</v>
      </c>
    </row>
    <row r="2" spans="1:10" ht="15" x14ac:dyDescent="0.25">
      <c r="A2" s="57" t="s">
        <v>8</v>
      </c>
      <c r="B2" s="58" t="str">
        <f>VLOOKUP(B1,[1]BuildingList!A:B,2,FALSE)</f>
        <v>Complex Commons</v>
      </c>
      <c r="C2" s="59"/>
      <c r="D2" s="60" t="s">
        <v>12</v>
      </c>
      <c r="E2" s="61" t="str">
        <f>'KD Changes'!G2</f>
        <v>Janet Schwartz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83</v>
      </c>
      <c r="B6" s="1" t="s">
        <v>84</v>
      </c>
      <c r="C6" s="55" t="s">
        <v>69</v>
      </c>
      <c r="D6" s="55">
        <v>2008</v>
      </c>
      <c r="G6" s="32"/>
      <c r="H6" s="32"/>
      <c r="I6" s="55"/>
      <c r="J6" s="55"/>
    </row>
    <row r="7" spans="1:10" ht="15" x14ac:dyDescent="0.25">
      <c r="A7" s="1" t="s">
        <v>87</v>
      </c>
      <c r="B7" s="1" t="s">
        <v>85</v>
      </c>
      <c r="C7" s="55" t="s">
        <v>69</v>
      </c>
      <c r="D7" s="55">
        <v>53</v>
      </c>
      <c r="G7" s="32"/>
      <c r="H7" s="32"/>
      <c r="I7" s="55"/>
      <c r="J7" s="55"/>
    </row>
    <row r="8" spans="1:10" ht="15" customHeight="1" x14ac:dyDescent="0.25">
      <c r="A8" s="1" t="s">
        <v>88</v>
      </c>
      <c r="B8" s="1" t="s">
        <v>86</v>
      </c>
      <c r="C8" s="55" t="s">
        <v>69</v>
      </c>
      <c r="D8" s="55">
        <v>53</v>
      </c>
      <c r="G8" s="32"/>
      <c r="H8" s="32"/>
      <c r="I8" s="55"/>
      <c r="J8" s="55"/>
    </row>
    <row r="9" spans="1:10" ht="15" x14ac:dyDescent="0.25">
      <c r="B9" s="56"/>
      <c r="G9" s="32"/>
      <c r="H9" s="32"/>
      <c r="I9" s="55"/>
      <c r="J9" s="55"/>
    </row>
    <row r="10" spans="1:10" ht="15" x14ac:dyDescent="0.25">
      <c r="B10" s="56"/>
      <c r="F10" s="64"/>
      <c r="G10" s="32"/>
      <c r="H10" s="32"/>
    </row>
    <row r="11" spans="1:10" ht="15" x14ac:dyDescent="0.25">
      <c r="A11" s="55"/>
      <c r="B11" s="55"/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32"/>
      <c r="H38" s="32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ht="15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ht="15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ht="15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ht="15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ht="15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ht="15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ht="15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ht="15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ht="15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ht="15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ht="15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ht="15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x14ac:dyDescent="0.3">
      <c r="A351" s="2" t="str">
        <f>([3]UKBuilding_List!A351)</f>
        <v>0609</v>
      </c>
      <c r="B351" s="3" t="str">
        <f>([3]UKBuilding_List!C351)</f>
        <v>796 Press Avenue</v>
      </c>
    </row>
    <row r="352" spans="1:2" x14ac:dyDescent="0.3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2015-04-13T19:26:57Z</dcterms:modified>
</cp:coreProperties>
</file>