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2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B2" i="1"/>
  <c r="B2" i="4" s="1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<sst xmlns="http://schemas.openxmlformats.org/spreadsheetml/2006/main" count="108" uniqueCount="84">
  <si>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</si>
  <si>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</si>
  <si>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</si>
  <si>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</si>
  <si>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</si>
  <si>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</si>
  <si>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</si>
  <si>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</si>
  <si>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</si>
  <si>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</si>
  <si>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</si>
  <si>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</si>
  <si>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</si>
  <si>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</si>
  <si>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</si>
  <si>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</si>
  <si>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</si>
  <si>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</si>
  <si>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</si>
  <si>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</si>
  <si>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</si>
  <si>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</si>
  <si>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</si>
  <si>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</si>
  <si>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</si>
  <si>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</si>
  <si>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</si>
  <si>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</si>
  <si>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</si>
  <si>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</si>
  <si>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</si>
  <si>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</si>
  <si>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</si>
  <si>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</si>
  <si>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</si>
  <si>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</si>
  <si>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</si>
  <si>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</si>
  <si>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</si>
  <si>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</si>
  <si>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</si>
  <si>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</si>
  <si>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</si>
  <si>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</si>
  <si>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</si>
  <si>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</si>
  <si>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</si>
  <si>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</si>
  <si>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</si>
  <si>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</si>
  <si>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</si>
  <si>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</si>
  <si>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</si>
  <si>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</si>
  <si>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</si>
  <si>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</si>
  <si>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</si>
  <si>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</si>
  <si>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</si>
  <si>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</si>
  <si>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</si>
  <si>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</si>
  <si>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</si>
  <si>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</si>
  <si>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</si>
  <si>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</si>
  <si>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</si>
  <si>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</si>
  <si>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</si>
  <si>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</si>
  <si>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</si>
  <si>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</si>
  <si>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</si>
  <si>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</si>
  <si>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</si>
  <si>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</si>
  <si>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</si>
  <si>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</si>
  <si>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300A1</t>
  </si>
  <si>
    <t>03</t>
  </si>
  <si>
    <t>04</t>
  </si>
  <si>
    <t>0120</t>
  </si>
  <si>
    <t>LX-0120-03-0300A1</t>
  </si>
  <si>
    <t>Woodland Glen II 3rd Flr Rm 300A1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</si>
</sst>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0711</v>
          </cell>
          <cell r="B352">
            <v>711</v>
          </cell>
          <cell r="C352" t="str">
            <v>Orange Lot Bus Shelter</v>
          </cell>
          <cell r="D352" t="str">
            <v>Orange Lot Bus Shelter</v>
          </cell>
        </row>
        <row r="353">
          <cell r="A353" t="str">
            <v>0712</v>
          </cell>
          <cell r="B353">
            <v>712</v>
          </cell>
          <cell r="C353" t="str">
            <v>430 Transylvania Park</v>
          </cell>
          <cell r="D353" t="str">
            <v>430 Transylvania Park</v>
          </cell>
        </row>
        <row r="354">
          <cell r="A354" t="str">
            <v>0713</v>
          </cell>
          <cell r="B354">
            <v>713</v>
          </cell>
          <cell r="C354" t="str">
            <v>463 Rose Ln</v>
          </cell>
          <cell r="D354" t="str">
            <v>463 Rose Ln</v>
          </cell>
        </row>
        <row r="355">
          <cell r="A355" t="str">
            <v>0715</v>
          </cell>
          <cell r="B355">
            <v>715</v>
          </cell>
          <cell r="C355" t="str">
            <v>600 S Broadway</v>
          </cell>
          <cell r="D355" t="str">
            <v>600 S Broadway</v>
          </cell>
        </row>
        <row r="356">
          <cell r="A356" t="str">
            <v>0716</v>
          </cell>
          <cell r="B356">
            <v>716</v>
          </cell>
          <cell r="C356" t="str">
            <v>225 Transcript Ave</v>
          </cell>
          <cell r="D356" t="str">
            <v>225 Transcript Ave</v>
          </cell>
        </row>
        <row r="357">
          <cell r="A357" t="str">
            <v>0717</v>
          </cell>
          <cell r="B357">
            <v>717</v>
          </cell>
          <cell r="C357" t="str">
            <v>156 Leader Ave</v>
          </cell>
          <cell r="D357" t="str">
            <v>156 Leader Ave</v>
          </cell>
        </row>
        <row r="358">
          <cell r="A358" t="str">
            <v>0718</v>
          </cell>
          <cell r="B358">
            <v>718</v>
          </cell>
          <cell r="C358" t="str">
            <v>125 State St</v>
          </cell>
          <cell r="D358" t="str">
            <v>125 State St</v>
          </cell>
        </row>
        <row r="359">
          <cell r="A359">
            <v>1200</v>
          </cell>
          <cell r="B359">
            <v>1200</v>
          </cell>
          <cell r="C359" t="str">
            <v>Electric Substation #1</v>
          </cell>
          <cell r="D359" t="str">
            <v>Electric Substation #1</v>
          </cell>
        </row>
        <row r="360">
          <cell r="A360">
            <v>1201</v>
          </cell>
          <cell r="B360">
            <v>1201</v>
          </cell>
          <cell r="C360" t="str">
            <v>Electric Substation #3</v>
          </cell>
          <cell r="D360" t="str">
            <v>Electric Substation #3</v>
          </cell>
        </row>
        <row r="361">
          <cell r="A361">
            <v>2100</v>
          </cell>
          <cell r="B361">
            <v>2100</v>
          </cell>
          <cell r="C361" t="str">
            <v>Alpha Chi Omega Sorority</v>
          </cell>
          <cell r="D361" t="str">
            <v>Alpha Chi Omega Sorority</v>
          </cell>
        </row>
        <row r="362">
          <cell r="A362">
            <v>2101</v>
          </cell>
          <cell r="B362">
            <v>2101</v>
          </cell>
          <cell r="C362" t="str">
            <v>Beta Theta Pi Fraternity</v>
          </cell>
          <cell r="D362" t="str">
            <v>Beta Theta Pi Fraternity</v>
          </cell>
        </row>
        <row r="363">
          <cell r="A363">
            <v>2102</v>
          </cell>
          <cell r="B363">
            <v>2102</v>
          </cell>
          <cell r="C363" t="str">
            <v>New Kappa Alpha Theta Sorority</v>
          </cell>
          <cell r="D363" t="str">
            <v>New Kappa Alpha Theta Sorority</v>
          </cell>
        </row>
        <row r="364">
          <cell r="A364">
            <v>2103</v>
          </cell>
          <cell r="B364">
            <v>2103</v>
          </cell>
          <cell r="C364" t="str">
            <v>Phi Kappa Tau</v>
          </cell>
          <cell r="D364" t="str">
            <v>Phi Kappa Tau Fraternity</v>
          </cell>
        </row>
        <row r="365">
          <cell r="A365" t="str">
            <v>8633</v>
          </cell>
          <cell r="B365">
            <v>8633</v>
          </cell>
          <cell r="C365" t="str">
            <v>UK HealthCare Good Samaritan Hospital</v>
          </cell>
          <cell r="D365" t="str">
            <v>UK HealthCare Good Samaritan Hospital</v>
          </cell>
        </row>
        <row r="366">
          <cell r="A366" t="str">
            <v>9127</v>
          </cell>
          <cell r="B366">
            <v>9127</v>
          </cell>
          <cell r="C366" t="str">
            <v>1101 S. Limestone</v>
          </cell>
          <cell r="D366" t="str">
            <v>1101 S. Limestone</v>
          </cell>
        </row>
        <row r="367">
          <cell r="A367" t="str">
            <v>9777</v>
          </cell>
          <cell r="B367">
            <v>9777</v>
          </cell>
          <cell r="C367" t="str">
            <v>114 Conn Terrace</v>
          </cell>
          <cell r="D367" t="str">
            <v>114 Conn Terrace</v>
          </cell>
        </row>
        <row r="368">
          <cell r="A368">
            <v>9813</v>
          </cell>
          <cell r="B368">
            <v>9813</v>
          </cell>
          <cell r="C368" t="str">
            <v>Child Development Center of the Bluegrass, Inc.</v>
          </cell>
          <cell r="D368" t="str">
            <v>Child Development Center of the Bluegrass, Inc.</v>
          </cell>
        </row>
        <row r="369">
          <cell r="A369" t="str">
            <v>9853</v>
          </cell>
          <cell r="B369">
            <v>9853</v>
          </cell>
          <cell r="C369" t="str">
            <v>Shriners Hospitals for Children Medical Center - Lexington</v>
          </cell>
          <cell r="D369" t="str">
            <v>Shriners Hospitals for Children Medical Center</v>
          </cell>
        </row>
        <row r="370">
          <cell r="A370" t="str">
            <v>9854</v>
          </cell>
          <cell r="B370">
            <v>9854</v>
          </cell>
          <cell r="C370" t="str">
            <v>Anthropology Research Building</v>
          </cell>
          <cell r="D370" t="str">
            <v>Anthropology Research Building</v>
          </cell>
        </row>
        <row r="371">
          <cell r="A371" t="str">
            <v>9861</v>
          </cell>
          <cell r="B371">
            <v>9861</v>
          </cell>
          <cell r="C371" t="str">
            <v>845 Angliana Ave</v>
          </cell>
          <cell r="D371" t="str">
            <v>845 Angliana Ave</v>
          </cell>
        </row>
        <row r="372">
          <cell r="A372" t="str">
            <v>9873</v>
          </cell>
          <cell r="B372">
            <v>9873</v>
          </cell>
          <cell r="C372" t="str">
            <v>UKHC Midwife Clinic</v>
          </cell>
          <cell r="D372" t="str">
            <v>UKHC Midwife Clinic</v>
          </cell>
        </row>
        <row r="373">
          <cell r="A373" t="str">
            <v>9875</v>
          </cell>
          <cell r="B373" t="str">
            <v>9875</v>
          </cell>
          <cell r="C373" t="str">
            <v>Vaughan Warehouse and Office</v>
          </cell>
          <cell r="D373" t="str">
            <v>Vaughan Warehouse and Office</v>
          </cell>
        </row>
        <row r="374">
          <cell r="A374" t="str">
            <v>9876</v>
          </cell>
          <cell r="B374" t="str">
            <v>9876</v>
          </cell>
          <cell r="C374" t="str">
            <v>Vaughan Warehouse #1</v>
          </cell>
          <cell r="D374" t="str">
            <v>Vaughan Warehouse #1</v>
          </cell>
        </row>
        <row r="375">
          <cell r="A375" t="str">
            <v>9877</v>
          </cell>
          <cell r="B375" t="str">
            <v>9877</v>
          </cell>
          <cell r="C375" t="str">
            <v>Vaughan Warehouse #2</v>
          </cell>
          <cell r="D375" t="str">
            <v>Vaughan Warehouse #2</v>
          </cell>
        </row>
        <row r="376">
          <cell r="A376" t="str">
            <v>9878</v>
          </cell>
          <cell r="B376" t="str">
            <v>9878</v>
          </cell>
          <cell r="C376" t="str">
            <v>Vaughan Warehouse #7</v>
          </cell>
          <cell r="D376" t="str">
            <v>Vaughan Warehouse #7</v>
          </cell>
        </row>
        <row r="377">
          <cell r="A377" t="str">
            <v>9879</v>
          </cell>
        </row>
        <row r="378">
          <cell r="A378" t="str">
            <v>9881</v>
          </cell>
        </row>
        <row r="379">
          <cell r="A379" t="str">
            <v>9882</v>
          </cell>
        </row>
        <row r="380">
          <cell r="A380" t="str">
            <v>9925</v>
          </cell>
        </row>
        <row r="381">
          <cell r="A381" t="str">
            <v>9983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B10" sqref="B10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5" customFormat="1" ht="78.75" x14ac:dyDescent="0.25">
      <c r="A1" s="37" t="s">
        <v>7</v>
      </c>
      <c r="B1" s="81" t="s">
        <v>81</v>
      </c>
      <c r="C1" s="81"/>
      <c r="D1" s="56"/>
      <c r="E1" s="56"/>
      <c r="F1" s="52" t="s">
        <v>10</v>
      </c>
      <c r="G1" s="69">
        <v>43629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2" t="str">
        <f>VLOOKUP(B1,BuildingList!A:B,2,FALSE)</f>
        <v>Woodland Glen II</v>
      </c>
      <c r="C2" s="82"/>
      <c r="D2" s="56"/>
      <c r="E2" s="56"/>
      <c r="F2" s="52" t="s">
        <v>12</v>
      </c>
      <c r="G2" s="70"/>
      <c r="H2" s="56"/>
      <c r="I2" s="56"/>
      <c r="J2" s="53">
        <f>G29-J29</f>
        <v>1</v>
      </c>
      <c r="K2" s="53">
        <f>H29-M29</f>
        <v>0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45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30" customHeight="1" thickTop="1" x14ac:dyDescent="0.25">
      <c r="A6" s="44" t="s">
        <v>78</v>
      </c>
      <c r="B6" s="62" t="s">
        <v>79</v>
      </c>
      <c r="C6" s="11" t="s">
        <v>50</v>
      </c>
      <c r="D6" s="71" t="s">
        <v>5</v>
      </c>
      <c r="E6" s="11">
        <v>0</v>
      </c>
      <c r="F6" s="11">
        <v>69</v>
      </c>
      <c r="G6" s="11" t="s">
        <v>3</v>
      </c>
      <c r="H6" s="11" t="s">
        <v>18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5">
        <v>339</v>
      </c>
      <c r="B7" s="62" t="s">
        <v>79</v>
      </c>
      <c r="C7" s="11" t="s">
        <v>70</v>
      </c>
      <c r="D7" s="72" t="s">
        <v>5</v>
      </c>
      <c r="E7" s="25">
        <v>624</v>
      </c>
      <c r="F7" s="25">
        <v>752</v>
      </c>
      <c r="G7" s="11" t="s">
        <v>3</v>
      </c>
      <c r="H7" s="11"/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6">
        <v>400</v>
      </c>
      <c r="B8" s="30" t="s">
        <v>80</v>
      </c>
      <c r="C8" s="11" t="s">
        <v>70</v>
      </c>
      <c r="D8" s="72" t="s">
        <v>5</v>
      </c>
      <c r="E8" s="25">
        <v>561</v>
      </c>
      <c r="F8" s="25">
        <v>559</v>
      </c>
      <c r="G8" s="11" t="s">
        <v>3</v>
      </c>
      <c r="H8" s="25"/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46"/>
      <c r="B9" s="30"/>
      <c r="C9" s="11"/>
      <c r="D9" s="72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6"/>
      <c r="B10" s="30"/>
      <c r="C10" s="11"/>
      <c r="D10" s="72"/>
      <c r="E10" s="25"/>
      <c r="F10" s="25"/>
      <c r="G10" s="25"/>
      <c r="H10" s="25"/>
      <c r="J10" s="32"/>
      <c r="K10" s="33"/>
      <c r="L10" s="34"/>
      <c r="M10" s="32"/>
      <c r="N10" s="33"/>
      <c r="O10" s="32"/>
    </row>
    <row r="11" spans="1:17" s="24" customFormat="1" x14ac:dyDescent="0.25">
      <c r="A11" s="46"/>
      <c r="B11" s="30"/>
      <c r="C11" s="25"/>
      <c r="D11" s="72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6"/>
      <c r="B12" s="30"/>
      <c r="C12" s="25"/>
      <c r="D12" s="72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25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73"/>
      <c r="F17" s="73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2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25"/>
      <c r="F23" s="25"/>
      <c r="G23" s="25"/>
      <c r="H23" s="25"/>
      <c r="I23" s="25"/>
      <c r="K23" s="19"/>
    </row>
    <row r="24" spans="1:14" x14ac:dyDescent="0.25">
      <c r="A24" s="46"/>
      <c r="B24" s="30"/>
      <c r="C24" s="25"/>
      <c r="D24" s="72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2"/>
      <c r="E26" s="25"/>
      <c r="F26" s="25"/>
      <c r="G26" s="25"/>
      <c r="H26" s="25"/>
      <c r="I26" s="25"/>
    </row>
    <row r="27" spans="1:14" ht="16.5" thickBot="1" x14ac:dyDescent="0.3">
      <c r="A27" s="44"/>
      <c r="C27" s="11"/>
    </row>
    <row r="28" spans="1:14" ht="60" x14ac:dyDescent="0.25">
      <c r="A28" s="44"/>
      <c r="C28" s="11"/>
      <c r="G28" s="74" t="s">
        <v>45</v>
      </c>
      <c r="H28" s="75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6">
        <f>COUNTIF(G8:G28,"New Tag Required")</f>
        <v>1</v>
      </c>
      <c r="H29" s="77">
        <f>COUNTIF(H8:H28,"New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8"/>
    </row>
    <row r="31" spans="1:14" x14ac:dyDescent="0.25">
      <c r="A31" s="48"/>
      <c r="C31" s="11"/>
      <c r="F31" s="78"/>
    </row>
    <row r="32" spans="1:14" x14ac:dyDescent="0.25">
      <c r="A32" s="48"/>
      <c r="C32" s="11"/>
      <c r="F32" s="79"/>
    </row>
    <row r="33" spans="1:6" x14ac:dyDescent="0.25">
      <c r="A33" s="44"/>
      <c r="C33" s="11"/>
      <c r="F33" s="78"/>
    </row>
    <row r="34" spans="1:6" x14ac:dyDescent="0.25">
      <c r="A34" s="44"/>
      <c r="C34" s="11"/>
      <c r="F34" s="78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80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9:G13">
    <cfRule type="containsText" dxfId="89" priority="331" operator="containsText" text="New Tag Required">
      <formula>NOT(ISERROR(SEARCH("New Tag Required",G9)))</formula>
    </cfRule>
  </conditionalFormatting>
  <conditionalFormatting sqref="D15:D87 D7:D13">
    <cfRule type="containsText" dxfId="88" priority="330" operator="containsText" text="Yes">
      <formula>NOT(ISERROR(SEARCH("Yes",D7)))</formula>
    </cfRule>
  </conditionalFormatting>
  <conditionalFormatting sqref="H30:H87 H188:H409 H15:H26 H10:H13">
    <cfRule type="containsText" dxfId="87" priority="318" operator="containsText" text="New Sign Required">
      <formula>NOT(ISERROR(SEARCH("New Sign Required",H10)))</formula>
    </cfRule>
  </conditionalFormatting>
  <conditionalFormatting sqref="G30:G87 G15:H26 G9:G10 G10:H13">
    <cfRule type="containsText" dxfId="86" priority="317" operator="containsText" text="Action Required">
      <formula>NOT(ISERROR(SEARCH("Action Required",G9)))</formula>
    </cfRule>
  </conditionalFormatting>
  <conditionalFormatting sqref="H30:H87">
    <cfRule type="containsText" dxfId="85" priority="316" operator="containsText" text="Action Required">
      <formula>NOT(ISERROR(SEARCH("Action Required",H30)))</formula>
    </cfRule>
  </conditionalFormatting>
  <conditionalFormatting sqref="G27">
    <cfRule type="containsText" dxfId="84" priority="258" operator="containsText" text="New Tag Required">
      <formula>NOT(ISERROR(SEARCH("New Tag Required",G27)))</formula>
    </cfRule>
  </conditionalFormatting>
  <conditionalFormatting sqref="H27">
    <cfRule type="containsText" dxfId="83" priority="256" operator="containsText" text="New Sign Required">
      <formula>NOT(ISERROR(SEARCH("New Sign Required",H27)))</formula>
    </cfRule>
  </conditionalFormatting>
  <conditionalFormatting sqref="G27">
    <cfRule type="containsText" dxfId="82" priority="255" operator="containsText" text="Action Required">
      <formula>NOT(ISERROR(SEARCH("Action Required",G27)))</formula>
    </cfRule>
  </conditionalFormatting>
  <conditionalFormatting sqref="H27">
    <cfRule type="containsText" dxfId="81" priority="254" operator="containsText" text="Action Required">
      <formula>NOT(ISERROR(SEARCH("Action Required",H27)))</formula>
    </cfRule>
  </conditionalFormatting>
  <conditionalFormatting sqref="D88:D187">
    <cfRule type="containsText" dxfId="80" priority="250" operator="containsText" text="Yes">
      <formula>NOT(ISERROR(SEARCH("Yes",D88)))</formula>
    </cfRule>
  </conditionalFormatting>
  <conditionalFormatting sqref="H88:H187">
    <cfRule type="containsText" dxfId="79" priority="249" operator="containsText" text="New Sign Required">
      <formula>NOT(ISERROR(SEARCH("New Sign Required",H88)))</formula>
    </cfRule>
  </conditionalFormatting>
  <conditionalFormatting sqref="G88:G187">
    <cfRule type="containsText" dxfId="78" priority="248" operator="containsText" text="Action Required">
      <formula>NOT(ISERROR(SEARCH("Action Required",G88)))</formula>
    </cfRule>
  </conditionalFormatting>
  <conditionalFormatting sqref="H88:H187">
    <cfRule type="containsText" dxfId="77" priority="247" operator="containsText" text="Action Required">
      <formula>NOT(ISERROR(SEARCH("Action Required",H88)))</formula>
    </cfRule>
  </conditionalFormatting>
  <conditionalFormatting sqref="J2:N2">
    <cfRule type="cellIs" dxfId="76" priority="224" operator="notEqual">
      <formula>0</formula>
    </cfRule>
  </conditionalFormatting>
  <conditionalFormatting sqref="J15:J22 J7:J13">
    <cfRule type="cellIs" dxfId="75" priority="223" operator="equal">
      <formula>0</formula>
    </cfRule>
  </conditionalFormatting>
  <conditionalFormatting sqref="M15:M22 M7:M13">
    <cfRule type="cellIs" dxfId="74" priority="222" operator="equal">
      <formula>0</formula>
    </cfRule>
  </conditionalFormatting>
  <conditionalFormatting sqref="M15:M22 J15:J22 M7:M13 J7:J13">
    <cfRule type="cellIs" dxfId="73" priority="219" operator="equal">
      <formula>"In Progress"</formula>
    </cfRule>
    <cfRule type="cellIs" dxfId="72" priority="220" operator="equal">
      <formula>"Log Issues"</formula>
    </cfRule>
    <cfRule type="cellIs" dxfId="71" priority="221" operator="equal">
      <formula>"N/A"</formula>
    </cfRule>
  </conditionalFormatting>
  <conditionalFormatting sqref="K11:L11 K7:K10">
    <cfRule type="expression" dxfId="70" priority="218">
      <formula>$J7="Log Issues"</formula>
    </cfRule>
  </conditionalFormatting>
  <conditionalFormatting sqref="H1:H5 H15:H1048576 H10:H13">
    <cfRule type="containsText" dxfId="69" priority="211" operator="containsText" text="Remove Old Sign">
      <formula>NOT(ISERROR(SEARCH("Remove Old Sign",H1)))</formula>
    </cfRule>
    <cfRule type="containsText" dxfId="68" priority="212" operator="containsText" text="Move Sign to New Location">
      <formula>NOT(ISERROR(SEARCH("Move Sign to New Location",H1)))</formula>
    </cfRule>
  </conditionalFormatting>
  <conditionalFormatting sqref="G1:G5 G15:G1048576 G9:G13">
    <cfRule type="containsText" dxfId="67" priority="210" operator="containsText" text="Remove Old Tag">
      <formula>NOT(ISERROR(SEARCH("Remove Old Tag",G1)))</formula>
    </cfRule>
  </conditionalFormatting>
  <conditionalFormatting sqref="D10">
    <cfRule type="containsText" dxfId="66" priority="182" operator="containsText" text="Yes">
      <formula>NOT(ISERROR(SEARCH("Yes",D10)))</formula>
    </cfRule>
  </conditionalFormatting>
  <conditionalFormatting sqref="H8">
    <cfRule type="containsText" dxfId="65" priority="174" operator="containsText" text="New Sign Required">
      <formula>NOT(ISERROR(SEARCH("New Sign Required",H8)))</formula>
    </cfRule>
  </conditionalFormatting>
  <conditionalFormatting sqref="H8">
    <cfRule type="containsText" dxfId="64" priority="172" operator="containsText" text="Action Required">
      <formula>NOT(ISERROR(SEARCH("Action Required",H8)))</formula>
    </cfRule>
  </conditionalFormatting>
  <conditionalFormatting sqref="H8">
    <cfRule type="containsText" dxfId="63" priority="167" operator="containsText" text="Remove Old Sign">
      <formula>NOT(ISERROR(SEARCH("Remove Old Sign",H8)))</formula>
    </cfRule>
    <cfRule type="containsText" dxfId="62" priority="168" operator="containsText" text="Move Sign to New Location">
      <formula>NOT(ISERROR(SEARCH("Move Sign to New Location",H8)))</formula>
    </cfRule>
  </conditionalFormatting>
  <conditionalFormatting sqref="D11">
    <cfRule type="containsText" dxfId="61" priority="164" operator="containsText" text="Yes">
      <formula>NOT(ISERROR(SEARCH("Yes",D11)))</formula>
    </cfRule>
  </conditionalFormatting>
  <conditionalFormatting sqref="H10">
    <cfRule type="containsText" dxfId="60" priority="148" operator="containsText" text="New Tag Required">
      <formula>NOT(ISERROR(SEARCH("New Tag Required",H10)))</formula>
    </cfRule>
  </conditionalFormatting>
  <conditionalFormatting sqref="H10">
    <cfRule type="containsText" dxfId="59" priority="147" operator="containsText" text="Action Required">
      <formula>NOT(ISERROR(SEARCH("Action Required",H10)))</formula>
    </cfRule>
  </conditionalFormatting>
  <conditionalFormatting sqref="H10">
    <cfRule type="containsText" dxfId="58" priority="146" operator="containsText" text="New Tag Required">
      <formula>NOT(ISERROR(SEARCH("New Tag Required",H10)))</formula>
    </cfRule>
  </conditionalFormatting>
  <conditionalFormatting sqref="H10">
    <cfRule type="containsText" dxfId="57" priority="145" operator="containsText" text="Action Required">
      <formula>NOT(ISERROR(SEARCH("Action Required",H10)))</formula>
    </cfRule>
  </conditionalFormatting>
  <conditionalFormatting sqref="H10">
    <cfRule type="containsText" dxfId="56" priority="144" operator="containsText" text="Remove Old Tag">
      <formula>NOT(ISERROR(SEARCH("Remove Old Tag",H10)))</formula>
    </cfRule>
  </conditionalFormatting>
  <conditionalFormatting sqref="D9">
    <cfRule type="containsText" dxfId="55" priority="138" operator="containsText" text="Yes">
      <formula>NOT(ISERROR(SEARCH("Yes",D9)))</formula>
    </cfRule>
  </conditionalFormatting>
  <conditionalFormatting sqref="G9">
    <cfRule type="containsText" dxfId="54" priority="137" operator="containsText" text="New Tag Required">
      <formula>NOT(ISERROR(SEARCH("New Tag Required",G9)))</formula>
    </cfRule>
  </conditionalFormatting>
  <conditionalFormatting sqref="G9">
    <cfRule type="containsText" dxfId="53" priority="136" operator="containsText" text="Action Required">
      <formula>NOT(ISERROR(SEARCH("Action Required",G9)))</formula>
    </cfRule>
  </conditionalFormatting>
  <conditionalFormatting sqref="G9">
    <cfRule type="containsText" dxfId="52" priority="135" operator="containsText" text="New Tag Required">
      <formula>NOT(ISERROR(SEARCH("New Tag Required",G9)))</formula>
    </cfRule>
  </conditionalFormatting>
  <conditionalFormatting sqref="G9">
    <cfRule type="containsText" dxfId="51" priority="134" operator="containsText" text="Action Required">
      <formula>NOT(ISERROR(SEARCH("Action Required",G9)))</formula>
    </cfRule>
  </conditionalFormatting>
  <conditionalFormatting sqref="G9">
    <cfRule type="containsText" dxfId="50" priority="133" operator="containsText" text="Remove Old Tag">
      <formula>NOT(ISERROR(SEARCH("Remove Old Tag",G9)))</formula>
    </cfRule>
  </conditionalFormatting>
  <conditionalFormatting sqref="H9">
    <cfRule type="containsText" dxfId="49" priority="132" operator="containsText" text="New Tag Required">
      <formula>NOT(ISERROR(SEARCH("New Tag Required",H9)))</formula>
    </cfRule>
  </conditionalFormatting>
  <conditionalFormatting sqref="H9">
    <cfRule type="containsText" dxfId="48" priority="131" operator="containsText" text="Action Required">
      <formula>NOT(ISERROR(SEARCH("Action Required",H9)))</formula>
    </cfRule>
  </conditionalFormatting>
  <conditionalFormatting sqref="H9">
    <cfRule type="containsText" dxfId="47" priority="130" operator="containsText" text="New Tag Required">
      <formula>NOT(ISERROR(SEARCH("New Tag Required",H9)))</formula>
    </cfRule>
  </conditionalFormatting>
  <conditionalFormatting sqref="H9">
    <cfRule type="containsText" dxfId="46" priority="129" operator="containsText" text="Action Required">
      <formula>NOT(ISERROR(SEARCH("Action Required",H9)))</formula>
    </cfRule>
  </conditionalFormatting>
  <conditionalFormatting sqref="H9">
    <cfRule type="containsText" dxfId="45" priority="128" operator="containsText" text="Remove Old Tag">
      <formula>NOT(ISERROR(SEARCH("Remove Old Tag",H9)))</formula>
    </cfRule>
  </conditionalFormatting>
  <conditionalFormatting sqref="N7">
    <cfRule type="expression" dxfId="44" priority="335">
      <formula>$M9="Log Issues"</formula>
    </cfRule>
  </conditionalFormatting>
  <conditionalFormatting sqref="J9">
    <cfRule type="cellIs" dxfId="43" priority="87" operator="equal">
      <formula>0</formula>
    </cfRule>
  </conditionalFormatting>
  <conditionalFormatting sqref="M9">
    <cfRule type="cellIs" dxfId="42" priority="86" operator="equal">
      <formula>0</formula>
    </cfRule>
  </conditionalFormatting>
  <conditionalFormatting sqref="J9 M9">
    <cfRule type="cellIs" dxfId="41" priority="83" operator="equal">
      <formula>"In Progress"</formula>
    </cfRule>
    <cfRule type="cellIs" dxfId="40" priority="84" operator="equal">
      <formula>"Log Issues"</formula>
    </cfRule>
    <cfRule type="cellIs" dxfId="39" priority="85" operator="equal">
      <formula>"N/A"</formula>
    </cfRule>
  </conditionalFormatting>
  <conditionalFormatting sqref="H9">
    <cfRule type="containsText" dxfId="38" priority="73" operator="containsText" text="New Tag Required">
      <formula>NOT(ISERROR(SEARCH("New Tag Required",H9)))</formula>
    </cfRule>
  </conditionalFormatting>
  <conditionalFormatting sqref="H9">
    <cfRule type="containsText" dxfId="37" priority="72" operator="containsText" text="Action Required">
      <formula>NOT(ISERROR(SEARCH("Action Required",H9)))</formula>
    </cfRule>
  </conditionalFormatting>
  <conditionalFormatting sqref="H9">
    <cfRule type="containsText" dxfId="36" priority="71" operator="containsText" text="New Tag Required">
      <formula>NOT(ISERROR(SEARCH("New Tag Required",H9)))</formula>
    </cfRule>
  </conditionalFormatting>
  <conditionalFormatting sqref="H9">
    <cfRule type="containsText" dxfId="35" priority="70" operator="containsText" text="Action Required">
      <formula>NOT(ISERROR(SEARCH("Action Required",H9)))</formula>
    </cfRule>
  </conditionalFormatting>
  <conditionalFormatting sqref="H9">
    <cfRule type="containsText" dxfId="34" priority="69" operator="containsText" text="Remove Old Tag">
      <formula>NOT(ISERROR(SEARCH("Remove Old Tag",H9)))</formula>
    </cfRule>
  </conditionalFormatting>
  <conditionalFormatting sqref="D8">
    <cfRule type="containsText" dxfId="33" priority="58" operator="containsText" text="Yes">
      <formula>NOT(ISERROR(SEARCH("Yes",D8)))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8">
    <cfRule type="containsText" dxfId="27" priority="29" operator="containsText" text="New Tag Required">
      <formula>NOT(ISERROR(SEARCH("New Tag Required",G6)))</formula>
    </cfRule>
  </conditionalFormatting>
  <conditionalFormatting sqref="G6:G8">
    <cfRule type="containsText" dxfId="26" priority="28" operator="containsText" text="Action Required">
      <formula>NOT(ISERROR(SEARCH("Action Required",G6)))</formula>
    </cfRule>
  </conditionalFormatting>
  <conditionalFormatting sqref="G6:G8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G6:G8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H8:H26 G9:G26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C10" sqref="C10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43629</v>
      </c>
    </row>
    <row r="2" spans="1:10" ht="15" customHeight="1" x14ac:dyDescent="0.25">
      <c r="A2" s="26" t="s">
        <v>8</v>
      </c>
      <c r="B2" s="27" t="str">
        <f>'KD Changes'!B2:C2</f>
        <v>Woodland Glen II</v>
      </c>
      <c r="C2" s="28"/>
      <c r="D2" s="29" t="s">
        <v>12</v>
      </c>
      <c r="E2" s="42">
        <f>'KD Changes'!G2</f>
        <v>0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83" t="s">
        <v>82</v>
      </c>
      <c r="B6" s="84" t="s">
        <v>83</v>
      </c>
      <c r="C6" s="64" t="s">
        <v>63</v>
      </c>
      <c r="G6" s="65"/>
      <c r="H6" s="65"/>
    </row>
    <row r="7" spans="1:10" ht="18" customHeight="1" x14ac:dyDescent="0.25">
      <c r="B7" s="63"/>
      <c r="C7" s="64"/>
      <c r="G7" s="18"/>
      <c r="H7" s="18"/>
      <c r="I7" s="24"/>
      <c r="J7" s="24"/>
    </row>
    <row r="8" spans="1:10" ht="18" customHeight="1" x14ac:dyDescent="0.25">
      <c r="B8" s="63"/>
      <c r="C8" s="64"/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0711</v>
      </c>
      <c r="B352" s="3" t="str">
        <f>VLOOKUP(A352,[4]UKBuilding_List!$A$1:$D$376,3,FALSE)</f>
        <v>Orange Lot Bus Shelter</v>
      </c>
      <c r="C352" s="1"/>
    </row>
    <row r="353" spans="1:3" x14ac:dyDescent="0.25">
      <c r="A353" s="2" t="str">
        <f>([4]UKBuilding_List!A353)</f>
        <v>0712</v>
      </c>
      <c r="B353" s="3" t="str">
        <f>VLOOKUP(A353,[4]UKBuilding_List!$A$1:$D$376,3,FALSE)</f>
        <v>430 Transylvania Park</v>
      </c>
      <c r="C353" s="1"/>
    </row>
    <row r="354" spans="1:3" x14ac:dyDescent="0.25">
      <c r="A354" s="2" t="str">
        <f>([4]UKBuilding_List!A354)</f>
        <v>0713</v>
      </c>
      <c r="B354" s="3" t="str">
        <f>VLOOKUP(A354,[4]UKBuilding_List!$A$1:$D$376,3,FALSE)</f>
        <v>463 Rose Ln</v>
      </c>
      <c r="C354" s="1"/>
    </row>
    <row r="355" spans="1:3" x14ac:dyDescent="0.25">
      <c r="A355" s="2" t="str">
        <f>([4]UKBuilding_List!A355)</f>
        <v>0715</v>
      </c>
      <c r="B355" s="3" t="str">
        <f>VLOOKUP(A355,[4]UKBuilding_List!$A$1:$D$376,3,FALSE)</f>
        <v>600 S Broadway</v>
      </c>
      <c r="C355" s="1"/>
    </row>
    <row r="356" spans="1:3" x14ac:dyDescent="0.25">
      <c r="A356" s="2" t="str">
        <f>([4]UKBuilding_List!A356)</f>
        <v>0716</v>
      </c>
      <c r="B356" s="3" t="str">
        <f>VLOOKUP(A356,[4]UKBuilding_List!$A$1:$D$376,3,FALSE)</f>
        <v>225 Transcript Ave</v>
      </c>
      <c r="C356" s="1"/>
    </row>
    <row r="357" spans="1:3" x14ac:dyDescent="0.25">
      <c r="A357" s="2" t="str">
        <f>([4]UKBuilding_List!A357)</f>
        <v>0717</v>
      </c>
      <c r="B357" s="3" t="str">
        <f>VLOOKUP(A357,[4]UKBuilding_List!$A$1:$D$376,3,FALSE)</f>
        <v>156 Leader Ave</v>
      </c>
      <c r="C357" s="1"/>
    </row>
    <row r="358" spans="1:3" x14ac:dyDescent="0.25">
      <c r="A358" s="2" t="str">
        <f>([4]UKBuilding_List!A358)</f>
        <v>0718</v>
      </c>
      <c r="B358" s="3" t="str">
        <f>VLOOKUP(A358,[4]UKBuilding_List!$A$1:$D$376,3,FALSE)</f>
        <v>125 State St</v>
      </c>
      <c r="C358" s="1"/>
    </row>
    <row r="359" spans="1:3" x14ac:dyDescent="0.25">
      <c r="A359" s="2">
        <f>([4]UKBuilding_List!A359)</f>
        <v>1200</v>
      </c>
      <c r="B359" s="3" t="str">
        <f>VLOOKUP(A359,[4]UKBuilding_List!$A$1:$D$376,3,FALSE)</f>
        <v>Electric Substation #1</v>
      </c>
      <c r="C359" s="1"/>
    </row>
    <row r="360" spans="1:3" x14ac:dyDescent="0.25">
      <c r="A360" s="2">
        <f>([4]UKBuilding_List!A360)</f>
        <v>1201</v>
      </c>
      <c r="B360" s="3" t="str">
        <f>VLOOKUP(A360,[4]UKBuilding_List!$A$1:$D$376,3,FALSE)</f>
        <v>Electric Substation #3</v>
      </c>
      <c r="C360" s="1"/>
    </row>
    <row r="361" spans="1:3" x14ac:dyDescent="0.25">
      <c r="A361" s="2">
        <f>([4]UKBuilding_List!A361)</f>
        <v>2100</v>
      </c>
      <c r="B361" s="3" t="str">
        <f>VLOOKUP(A361,[4]UKBuilding_List!$A$1:$D$376,3,FALSE)</f>
        <v>Alpha Chi Omega Sorority</v>
      </c>
      <c r="C361" s="1"/>
    </row>
    <row r="362" spans="1:3" x14ac:dyDescent="0.25">
      <c r="A362" s="2">
        <f>([4]UKBuilding_List!A362)</f>
        <v>2101</v>
      </c>
      <c r="B362" s="3" t="str">
        <f>VLOOKUP(A362,[4]UKBuilding_List!$A$1:$D$376,3,FALSE)</f>
        <v>Beta Theta Pi Fraternity</v>
      </c>
      <c r="C362" s="1"/>
    </row>
    <row r="363" spans="1:3" x14ac:dyDescent="0.25">
      <c r="A363" s="2">
        <f>([4]UKBuilding_List!A363)</f>
        <v>2102</v>
      </c>
      <c r="B363" s="3" t="str">
        <f>VLOOKUP(A363,[4]UKBuilding_List!$A$1:$D$376,3,FALSE)</f>
        <v>New Kappa Alpha Theta Sorority</v>
      </c>
      <c r="C363" s="1"/>
    </row>
    <row r="364" spans="1:3" x14ac:dyDescent="0.25">
      <c r="A364" s="2">
        <f>([4]UKBuilding_List!A364)</f>
        <v>2103</v>
      </c>
      <c r="B364" s="3" t="str">
        <f>VLOOKUP(A364,[4]UKBuilding_List!$A$1:$D$376,3,FALSE)</f>
        <v>Phi Kappa Tau</v>
      </c>
      <c r="C364" s="1"/>
    </row>
    <row r="365" spans="1:3" x14ac:dyDescent="0.25">
      <c r="A365" s="2" t="str">
        <f>([4]UKBuilding_List!A365)</f>
        <v>8633</v>
      </c>
      <c r="B365" s="3" t="str">
        <f>VLOOKUP(A365,[4]UKBuilding_List!$A$1:$D$376,3,FALSE)</f>
        <v>UK HealthCare Good Samaritan Hospital</v>
      </c>
      <c r="C365" s="1"/>
    </row>
    <row r="366" spans="1:3" x14ac:dyDescent="0.25">
      <c r="A366" s="2" t="str">
        <f>([4]UKBuilding_List!A366)</f>
        <v>9127</v>
      </c>
      <c r="B366" s="3" t="str">
        <f>VLOOKUP(A366,[4]UKBuilding_List!$A$1:$D$376,3,FALSE)</f>
        <v>1101 S. Limestone</v>
      </c>
      <c r="C366" s="1"/>
    </row>
    <row r="367" spans="1:3" x14ac:dyDescent="0.25">
      <c r="A367" s="2" t="str">
        <f>([4]UKBuilding_List!A367)</f>
        <v>9777</v>
      </c>
      <c r="B367" s="3" t="str">
        <f>VLOOKUP(A367,[4]UKBuilding_List!$A$1:$D$376,3,FALSE)</f>
        <v>114 Conn Terrace</v>
      </c>
      <c r="C367" s="1"/>
    </row>
    <row r="368" spans="1:3" x14ac:dyDescent="0.25">
      <c r="A368" s="2">
        <f>([4]UKBuilding_List!A368)</f>
        <v>9813</v>
      </c>
      <c r="B368" s="3" t="str">
        <f>VLOOKUP(A368,[4]UKBuilding_List!$A$1:$D$376,3,FALSE)</f>
        <v>Child Development Center of the Bluegrass, Inc.</v>
      </c>
      <c r="C368" s="1"/>
    </row>
    <row r="369" spans="1:3" x14ac:dyDescent="0.25">
      <c r="A369" s="2" t="str">
        <f>([4]UKBuilding_List!A369)</f>
        <v>9853</v>
      </c>
      <c r="B369" s="3" t="str">
        <f>VLOOKUP(A369,[4]UKBuilding_List!$A$1:$D$376,3,FALSE)</f>
        <v>Shriners Hospitals for Children Medical Center - Lexington</v>
      </c>
      <c r="C369" s="1"/>
    </row>
    <row r="370" spans="1:3" x14ac:dyDescent="0.25">
      <c r="A370" s="2" t="str">
        <f>([4]UKBuilding_List!A370)</f>
        <v>9854</v>
      </c>
      <c r="B370" s="3" t="str">
        <f>VLOOKUP(A370,[4]UKBuilding_List!$A$1:$D$376,3,FALSE)</f>
        <v>Anthropology Research Building</v>
      </c>
      <c r="C370" s="1"/>
    </row>
    <row r="371" spans="1:3" x14ac:dyDescent="0.25">
      <c r="A371" s="2" t="str">
        <f>([4]UKBuilding_List!A371)</f>
        <v>9861</v>
      </c>
      <c r="B371" s="3" t="str">
        <f>VLOOKUP(A371,[4]UKBuilding_List!$A$1:$D$376,3,FALSE)</f>
        <v>845 Angliana Ave</v>
      </c>
      <c r="C371" s="1"/>
    </row>
    <row r="372" spans="1:3" x14ac:dyDescent="0.25">
      <c r="A372" s="2" t="str">
        <f>([4]UKBuilding_List!A372)</f>
        <v>9873</v>
      </c>
      <c r="B372" s="3" t="str">
        <f>VLOOKUP(A372,[4]UKBuilding_List!$A$1:$D$376,3,FALSE)</f>
        <v>UKHC Midwife Clinic</v>
      </c>
      <c r="C372" s="1"/>
    </row>
    <row r="373" spans="1:3" x14ac:dyDescent="0.25">
      <c r="A373" s="2" t="str">
        <f>([4]UKBuilding_List!A373)</f>
        <v>9875</v>
      </c>
      <c r="B373" s="3" t="str">
        <f>VLOOKUP(A373,[4]UKBuilding_List!$A$1:$D$376,3,FALSE)</f>
        <v>Vaughan Warehouse and Office</v>
      </c>
      <c r="C373" s="1"/>
    </row>
    <row r="374" spans="1:3" x14ac:dyDescent="0.25">
      <c r="A374" s="2" t="str">
        <f>([4]UKBuilding_List!A374)</f>
        <v>9876</v>
      </c>
      <c r="B374" s="3" t="str">
        <f>VLOOKUP(A374,[4]UKBuilding_List!$A$1:$D$376,3,FALSE)</f>
        <v>Vaughan Warehouse #1</v>
      </c>
      <c r="C374" s="1"/>
    </row>
    <row r="375" spans="1:3" x14ac:dyDescent="0.25">
      <c r="A375" s="2" t="str">
        <f>([4]UKBuilding_List!A375)</f>
        <v>9877</v>
      </c>
      <c r="B375" s="3" t="str">
        <f>VLOOKUP(A375,[4]UKBuilding_List!$A$1:$D$376,3,FALSE)</f>
        <v>Vaughan Warehouse #2</v>
      </c>
      <c r="C375" s="1"/>
    </row>
    <row r="376" spans="1:3" x14ac:dyDescent="0.25">
      <c r="A376" s="2" t="str">
        <f>([4]UKBuilding_List!A376)</f>
        <v>9878</v>
      </c>
      <c r="B376" s="3" t="str">
        <f>VLOOKUP(A376,[4]UKBuilding_List!$A$1:$D$376,3,FALSE)</f>
        <v>Vaughan Warehouse #7</v>
      </c>
      <c r="C376" s="1"/>
    </row>
    <row r="377" spans="1:3" x14ac:dyDescent="0.25">
      <c r="A377" s="2" t="str">
        <f>([4]UKBuilding_List!A377)</f>
        <v>9879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9881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9925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9983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2020-03-31T17:50:51Z</dcterms:modified>
</cp:coreProperties>
</file>