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11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Sheet1" sheetId="5" r:id="rId3"/>
    <sheet name="Lookup" sheetId="2" r:id="rId4"/>
    <sheet name="BuildingList" sheetId="3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2" hidden="1">Sheet1!$D$1:$D$54</definedName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Changes'!$A$1:$I$19</definedName>
    <definedName name="_xlnm.Print_Area" localSheetId="1">'SAP Changes'!$A$1:$H$21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21" i="1" l="1"/>
  <c r="M21" i="1"/>
  <c r="J14" i="1"/>
  <c r="M14" i="1"/>
  <c r="J32" i="1"/>
  <c r="M32" i="1"/>
  <c r="J31" i="1"/>
  <c r="M31" i="1"/>
  <c r="M38" i="1"/>
  <c r="J38" i="1"/>
  <c r="M37" i="1"/>
  <c r="J37" i="1"/>
  <c r="M36" i="1"/>
  <c r="J36" i="1"/>
  <c r="M35" i="1"/>
  <c r="J35" i="1"/>
  <c r="M34" i="1"/>
  <c r="J34" i="1"/>
  <c r="M33" i="1"/>
  <c r="J33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E2" i="4" l="1"/>
  <c r="E1" i="4"/>
  <c r="B1" i="4"/>
  <c r="B2" i="4" l="1"/>
  <c r="M6" i="1" l="1"/>
  <c r="M7" i="1"/>
  <c r="M8" i="1"/>
  <c r="M9" i="1"/>
  <c r="M10" i="1"/>
  <c r="M11" i="1"/>
  <c r="M12" i="1"/>
  <c r="M13" i="1"/>
  <c r="M15" i="1"/>
  <c r="M16" i="1"/>
  <c r="M17" i="1"/>
  <c r="M18" i="1"/>
  <c r="M19" i="1"/>
  <c r="M20" i="1"/>
  <c r="M22" i="1"/>
  <c r="M23" i="1"/>
  <c r="J6" i="1"/>
  <c r="J7" i="1"/>
  <c r="J8" i="1"/>
  <c r="J9" i="1"/>
  <c r="J10" i="1"/>
  <c r="J11" i="1"/>
  <c r="J12" i="1"/>
  <c r="J13" i="1"/>
  <c r="J15" i="1"/>
  <c r="J16" i="1"/>
  <c r="J17" i="1"/>
  <c r="J18" i="1"/>
  <c r="J19" i="1"/>
  <c r="J20" i="1"/>
  <c r="J22" i="1"/>
  <c r="J23" i="1"/>
  <c r="H40" i="1" l="1"/>
  <c r="G40" i="1"/>
  <c r="M40" i="1" l="1"/>
  <c r="K2" i="1" s="1"/>
  <c r="J4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<sst xmlns="http://schemas.openxmlformats.org/spreadsheetml/2006/main" count="445" uniqueCount="237">
  <si>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</si>
  <si>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</si>
  <si>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</si>
  <si>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</si>
  <si>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</si>
  <si>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</si>
  <si>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</si>
  <si>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</si>
  <si>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</si>
  <si>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</si>
  <si>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</si>
  <si>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</si>
  <si>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</si>
  <si>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</si>
  <si>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</si>
  <si>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</si>
  <si>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</si>
  <si>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</si>
  <si>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</si>
  <si>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</si>
  <si>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</si>
  <si>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</si>
  <si>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</si>
  <si>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</si>
  <si>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</si>
  <si>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</si>
  <si>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</si>
  <si>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</si>
  <si>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</si>
  <si>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</si>
  <si>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</si>
  <si>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</si>
  <si>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</si>
  <si>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</si>
  <si>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</si>
  <si>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</si>
  <si>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</si>
  <si>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</si>
  <si>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</si>
  <si>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</si>
  <si>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</si>
  <si>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</si>
  <si>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</si>
  <si>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</si>
  <si>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</si>
  <si>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</si>
  <si>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</si>
  <si>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</si>
  <si>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</si>
  <si>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</si>
  <si>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</si>
  <si>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</si>
  <si>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</si>
  <si>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</si>
  <si>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</si>
  <si>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</si>
  <si>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</si>
  <si>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</si>
  <si>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</si>
  <si>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</si>
  <si>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</si>
  <si>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</si>
  <si>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</si>
  <si>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</si>
  <si>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</si>
  <si>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</si>
  <si>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</si>
  <si>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</si>
  <si>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</si>
  <si>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</si>
  <si>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</si>
  <si>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</si>
  <si>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</si>
  <si>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</si>
  <si>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</si>
  <si>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0113</t>
  </si>
  <si>
    <t>0100E</t>
  </si>
  <si>
    <t>0101A</t>
  </si>
  <si>
    <t>0101B</t>
  </si>
  <si>
    <t>0101C</t>
  </si>
  <si>
    <t>0106A</t>
  </si>
  <si>
    <t>0106B</t>
  </si>
  <si>
    <t>0106C</t>
  </si>
  <si>
    <t>0106D</t>
  </si>
  <si>
    <t>0106E</t>
  </si>
  <si>
    <t>0106F</t>
  </si>
  <si>
    <t>0107B</t>
  </si>
  <si>
    <t>0108A</t>
  </si>
  <si>
    <t>0108B</t>
  </si>
  <si>
    <t>0114A</t>
  </si>
  <si>
    <t>0119A</t>
  </si>
  <si>
    <t>0120A</t>
  </si>
  <si>
    <t>0101</t>
  </si>
  <si>
    <t>0105</t>
  </si>
  <si>
    <t>0106</t>
  </si>
  <si>
    <t>0107</t>
  </si>
  <si>
    <t>0108</t>
  </si>
  <si>
    <t>0109</t>
  </si>
  <si>
    <t>0110</t>
  </si>
  <si>
    <t>0111</t>
  </si>
  <si>
    <t>0114</t>
  </si>
  <si>
    <t>0117</t>
  </si>
  <si>
    <t>0119</t>
  </si>
  <si>
    <t>0120</t>
  </si>
  <si>
    <t>01</t>
  </si>
  <si>
    <t>Room Label Change: 106B Changed To 108C</t>
  </si>
  <si>
    <t>Not on any keydrawing</t>
  </si>
  <si>
    <t>was 106B</t>
  </si>
  <si>
    <t>LX-0113-01-101</t>
  </si>
  <si>
    <t>LX-0113-01-101A</t>
  </si>
  <si>
    <t>LX-0113-01-105</t>
  </si>
  <si>
    <t>LX-0113-01-106</t>
  </si>
  <si>
    <t>LX-0113-01-106A</t>
  </si>
  <si>
    <t>LX-0113-01-106B</t>
  </si>
  <si>
    <t>LX-0113-01-106C</t>
  </si>
  <si>
    <t>LX-0113-01-106D</t>
  </si>
  <si>
    <t>LX-0113-01-106E</t>
  </si>
  <si>
    <t>LX-0113-01-106F</t>
  </si>
  <si>
    <t>LX-0113-01-106G</t>
  </si>
  <si>
    <t>LX-0113-01-107A</t>
  </si>
  <si>
    <t>LX-0113-01-107B</t>
  </si>
  <si>
    <t>LX-0113-01-108</t>
  </si>
  <si>
    <t>LX-0113-01-108A</t>
  </si>
  <si>
    <t>LX-0113-01-108B</t>
  </si>
  <si>
    <t>LX-0113-01-109</t>
  </si>
  <si>
    <t>LX-0113-01-110</t>
  </si>
  <si>
    <t>LX-0113-01-111</t>
  </si>
  <si>
    <t>LX-0113-01-114</t>
  </si>
  <si>
    <t>LX-0113-01-114A</t>
  </si>
  <si>
    <t>LX-0113-01-116</t>
  </si>
  <si>
    <t>LX-0113-01-117</t>
  </si>
  <si>
    <t>LX-0113-01-119</t>
  </si>
  <si>
    <t>LX-0113-01-119A</t>
  </si>
  <si>
    <t>LX-0113-01-120</t>
  </si>
  <si>
    <t>LX-0113-01-120A</t>
  </si>
  <si>
    <t>Deactivate</t>
  </si>
  <si>
    <t>0108C</t>
  </si>
  <si>
    <t>0107A</t>
  </si>
  <si>
    <t>0114C</t>
  </si>
  <si>
    <t>0114B</t>
  </si>
  <si>
    <t>LX-0113-01-108C</t>
  </si>
  <si>
    <t>LX-0113-01-114B</t>
  </si>
  <si>
    <t>LX-0113-01-114C</t>
  </si>
  <si>
    <t>See 108C</t>
  </si>
  <si>
    <t>LX-0113</t>
  </si>
  <si>
    <t>SHIVLEY SPORTS CTR</t>
  </si>
  <si>
    <t>LX-0113-01</t>
  </si>
  <si>
    <t>SHIVLEY SPORTS CTR  - Floor 01</t>
  </si>
  <si>
    <t>LX-0113-01-100A</t>
  </si>
  <si>
    <t>SHIVLEY SPORTS CTR - Room 100A</t>
  </si>
  <si>
    <t>LX-0113-01-100B</t>
  </si>
  <si>
    <t>SHIVLEY SPORTS CTR - Room 100B</t>
  </si>
  <si>
    <t>LX-0113-01-100C</t>
  </si>
  <si>
    <t>SHIVLEY SPORTS CTR - Room 100C</t>
  </si>
  <si>
    <t>LX-0113-01-100D</t>
  </si>
  <si>
    <t>SHIVLEY SPORTS CTR - Room 100D</t>
  </si>
  <si>
    <t>LX-0113-01-100F</t>
  </si>
  <si>
    <t>SHIVLEY SPORTS CTR - Room 100F</t>
  </si>
  <si>
    <t>SHIVLEY SPORTS CTR - Room 101</t>
  </si>
  <si>
    <t>SHIVLEY SPORTS CTR - Room 101A</t>
  </si>
  <si>
    <t>LX-0113-01-102</t>
  </si>
  <si>
    <t>SHIVLEY SPORTS CTR - Room 102</t>
  </si>
  <si>
    <t>LX-0113-01-103</t>
  </si>
  <si>
    <t>SHIVLEY SPORTS CTR - Room 103</t>
  </si>
  <si>
    <t>LX-0113-01-104</t>
  </si>
  <si>
    <t>SHIVLEY SPORTS CTR - Room 104</t>
  </si>
  <si>
    <t>SHIVLEY SPORTS CTR - Room 105</t>
  </si>
  <si>
    <t>SHIVLEY SPORTS CTR - Room 106</t>
  </si>
  <si>
    <t>SHIVLEY SPORTS CTR - Room 106A</t>
  </si>
  <si>
    <t>SHIVLEY SPORTS CTR - Room 106B</t>
  </si>
  <si>
    <t>SHIVLEY SPORTS CTR - Room 106C</t>
  </si>
  <si>
    <t>SHIVLEY SPORTS CTR - Room 106D</t>
  </si>
  <si>
    <t>SHIVLEY SPORTS CTR - Room 106E</t>
  </si>
  <si>
    <t>SHIVLEY SPORTS CTR - Room 106F</t>
  </si>
  <si>
    <t>SHIVLEY SPORTS CTR - Room 106G</t>
  </si>
  <si>
    <t>SHIVLEY SPORTS CTR - Room 107A</t>
  </si>
  <si>
    <t>SHIVLEY SPORTS CTR - Room 107B</t>
  </si>
  <si>
    <t>SHIVLEY SPORTS CTR - Room 108</t>
  </si>
  <si>
    <t>SHIVLEY SPORTS CTR - Room 108A</t>
  </si>
  <si>
    <t>SHIVLEY SPORTS CTR - Room 108B</t>
  </si>
  <si>
    <t>SHIVLEY SPORTS CTR - Room 109</t>
  </si>
  <si>
    <t>SHIVLEY SPORTS CTR - Room 110</t>
  </si>
  <si>
    <t>SHIVLEY SPORTS CTR - Room 111</t>
  </si>
  <si>
    <t>LX-0113-01-111A</t>
  </si>
  <si>
    <t>SHIVLEY SPORTS CTR - Room 111A</t>
  </si>
  <si>
    <t>LX-0113-01-112</t>
  </si>
  <si>
    <t>SHIVLEY SPORTS CTR - Room 112</t>
  </si>
  <si>
    <t>SHIVLEY SPORTS CTR - Room 114</t>
  </si>
  <si>
    <t>SHIVLEY SPORTS CTR - Room 114A</t>
  </si>
  <si>
    <t>SHIVLEY SPORTS CTR - Room 116</t>
  </si>
  <si>
    <t>LX-0113-01-116A</t>
  </si>
  <si>
    <t>SHIVLEY SPORTS CTR - Room 116A</t>
  </si>
  <si>
    <t>SHIVLEY SPORTS CTR - Room 117</t>
  </si>
  <si>
    <t>LX-0113-01-118</t>
  </si>
  <si>
    <t>SHIVLEY SPORTS CTR - Room 118</t>
  </si>
  <si>
    <t>LX-0113-01-118A</t>
  </si>
  <si>
    <t>SHIVLEY SPORTS CTR - Room 118A</t>
  </si>
  <si>
    <t>LX-0113-01-118B</t>
  </si>
  <si>
    <t>SHIVLEY SPORTS CTR - Room 118B</t>
  </si>
  <si>
    <t>SHIVLEY SPORTS CTR - Room 119</t>
  </si>
  <si>
    <t>SHIVLEY SPORTS CTR - Room 119A</t>
  </si>
  <si>
    <t>SHIVLEY SPORTS CTR - Room 120</t>
  </si>
  <si>
    <t>SHIVLEY SPORTS CTR - Room 120A</t>
  </si>
  <si>
    <t>LX-0113-01-121</t>
  </si>
  <si>
    <t>SHIVLEY SPORTS CTR - Room 121</t>
  </si>
  <si>
    <t>LX-0113-01-122</t>
  </si>
  <si>
    <t>SHIVLEY SPORTS CTR - Room 122</t>
  </si>
  <si>
    <t>LX-0113-01-123</t>
  </si>
  <si>
    <t>SHIVLEY SPORTS CTR - Room 123</t>
  </si>
  <si>
    <t>LX-0113-02-RF0201</t>
  </si>
  <si>
    <t>SHIVLEY SPORTS CTR - Main Roof RF0201</t>
  </si>
  <si>
    <t>LX-0113-02-RF0202</t>
  </si>
  <si>
    <t>SHIVLEY SPORTS CTR - Top Roof RF0202</t>
  </si>
  <si>
    <t>LX-0113-02-RF0203</t>
  </si>
  <si>
    <t>SHIVLEY SPORTS CTR - Bath Roof RF0203</t>
  </si>
  <si>
    <t>add 100</t>
  </si>
  <si>
    <t>change to 101D</t>
  </si>
  <si>
    <t>delete</t>
  </si>
  <si>
    <t>add 103A</t>
  </si>
  <si>
    <t>add 107</t>
  </si>
  <si>
    <t>add 108C</t>
  </si>
  <si>
    <t>delete (move equip to 108C)</t>
  </si>
  <si>
    <t>add 114B</t>
  </si>
  <si>
    <t>Add 114C</t>
  </si>
  <si>
    <t>LX-0113-01-0100</t>
  </si>
  <si>
    <t>SHIVLEY SPORTS CTR - Room 100</t>
  </si>
  <si>
    <t>SHIVLEY SPORTS CTR - Room 103A</t>
  </si>
  <si>
    <t>SHIVLEY SPORTS CTR - Room 107</t>
  </si>
  <si>
    <t>SHIVLEY SPORTS CTR - Room 108C</t>
  </si>
  <si>
    <t>SHIVLEY SPORTS CTR - Room 114B</t>
  </si>
  <si>
    <t>SHIVLEY SPORTS CTR - Room 114C</t>
  </si>
  <si>
    <t>SHIVLEY SPORTS CTR - Room 101D</t>
  </si>
  <si>
    <t>LX-0113-01-101D</t>
  </si>
  <si>
    <t>move equip to 101D</t>
  </si>
  <si>
    <t>LX-0113-01-103A</t>
  </si>
  <si>
    <t>move equip to 108C</t>
  </si>
  <si>
    <t>LX-0113-01-107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</si>
</sst>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1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0" fontId="22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49" fontId="0" fillId="34" borderId="10" xfId="0" applyNumberFormat="1" applyFont="1" applyFill="1" applyBorder="1" applyAlignment="1" applyProtection="1">
      <alignment horizontal="center" vertical="center"/>
    </xf>
    <xf numFmtId="0" fontId="18" fillId="0" borderId="0" xfId="43" quotePrefix="1" applyNumberFormat="1" applyFont="1" applyAlignment="1" applyProtection="1">
      <alignment horizontal="left"/>
      <protection locked="0"/>
    </xf>
    <xf numFmtId="0" fontId="18" fillId="0" borderId="0" xfId="43" quotePrefix="1" applyFont="1" applyAlignment="1" applyProtection="1">
      <alignment horizontal="left"/>
      <protection locked="0"/>
    </xf>
    <xf numFmtId="0" fontId="0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alignment wrapText="1"/>
      <protection locked="0"/>
    </xf>
    <xf numFmtId="49" fontId="16" fillId="0" borderId="0" xfId="0" applyNumberFormat="1" applyFont="1" applyProtection="1">
      <protection locked="0"/>
    </xf>
    <xf numFmtId="49" fontId="0" fillId="0" borderId="0" xfId="0" quotePrefix="1" applyNumberFormat="1" applyFont="1" applyProtection="1">
      <protection locked="0"/>
    </xf>
    <xf numFmtId="49" fontId="18" fillId="0" borderId="0" xfId="43" quotePrefix="1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3"/>
  <sheetViews>
    <sheetView tabSelected="1" zoomScale="90" zoomScaleNormal="90" workbookViewId="0">
      <selection activeCell="A6" sqref="A6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5" t="s">
        <v>75</v>
      </c>
      <c r="C1" s="75"/>
      <c r="F1" s="55" t="s">
        <v>10</v>
      </c>
      <c r="G1" s="18">
        <v>42706</v>
      </c>
      <c r="J1" s="57" t="s">
        <v>33</v>
      </c>
      <c r="K1" s="5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6" t="str">
        <f>VLOOKUP(B1,BuildingList!A:B,2,FALSE)</f>
        <v>Shively Sports Center</v>
      </c>
      <c r="C2" s="76"/>
      <c r="F2" s="56" t="s">
        <v>12</v>
      </c>
      <c r="G2" s="22" t="s">
        <v>72</v>
      </c>
      <c r="J2" s="15">
        <f>G40-J40</f>
        <v>4</v>
      </c>
      <c r="K2" s="15">
        <f>H40-M40</f>
        <v>4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58" t="s">
        <v>19</v>
      </c>
      <c r="B5" s="58" t="s">
        <v>14</v>
      </c>
      <c r="C5" s="59" t="s">
        <v>9</v>
      </c>
      <c r="D5" s="59" t="s">
        <v>4</v>
      </c>
      <c r="E5" s="59" t="s">
        <v>1</v>
      </c>
      <c r="F5" s="59" t="s">
        <v>11</v>
      </c>
      <c r="G5" s="59" t="s">
        <v>15</v>
      </c>
      <c r="H5" s="59" t="s">
        <v>16</v>
      </c>
      <c r="I5" s="60" t="s">
        <v>17</v>
      </c>
      <c r="J5" s="60" t="s">
        <v>36</v>
      </c>
      <c r="K5" s="60" t="s">
        <v>37</v>
      </c>
      <c r="L5" s="60" t="s">
        <v>38</v>
      </c>
      <c r="M5" s="60" t="s">
        <v>39</v>
      </c>
      <c r="N5" s="60" t="s">
        <v>37</v>
      </c>
      <c r="O5" s="60" t="s">
        <v>38</v>
      </c>
    </row>
    <row r="6" spans="1:16" s="40" customFormat="1" ht="15.75" thickTop="1" x14ac:dyDescent="0.25">
      <c r="A6" s="47" t="s">
        <v>76</v>
      </c>
      <c r="B6" s="47" t="s">
        <v>104</v>
      </c>
      <c r="C6" s="41" t="s">
        <v>74</v>
      </c>
      <c r="D6" s="40" t="s">
        <v>5</v>
      </c>
      <c r="E6" s="48">
        <v>573</v>
      </c>
      <c r="F6" s="48">
        <v>572</v>
      </c>
      <c r="G6" s="48" t="s">
        <v>2</v>
      </c>
      <c r="H6" s="40" t="s">
        <v>2</v>
      </c>
      <c r="I6" s="41"/>
      <c r="J6" s="51" t="str">
        <f>IF(G6="No Change","N/A",IF(G6="New Tag Required",Lookup!F:F,IF(G6="Remove Old Tag",Lookup!F:F,IF(G6="N/A","N/A",""))))</f>
        <v>N/A</v>
      </c>
      <c r="K6" s="52"/>
      <c r="L6" s="51"/>
      <c r="M6" s="51" t="str">
        <f>IF(H6="No Change","N/A",IF(H6="New Tag Required",Lookup!F:F,IF(H6="Remove Old Sign",Lookup!F:F,IF(H6="N/A","N/A",""))))</f>
        <v>N/A</v>
      </c>
      <c r="N6" s="52"/>
      <c r="O6" s="51"/>
    </row>
    <row r="7" spans="1:16" s="40" customFormat="1" x14ac:dyDescent="0.25">
      <c r="A7" s="47" t="s">
        <v>92</v>
      </c>
      <c r="B7" s="47" t="s">
        <v>104</v>
      </c>
      <c r="C7" s="41" t="s">
        <v>74</v>
      </c>
      <c r="D7" s="40" t="s">
        <v>5</v>
      </c>
      <c r="E7" s="48">
        <v>890</v>
      </c>
      <c r="F7" s="48">
        <v>2187</v>
      </c>
      <c r="G7" s="48" t="s">
        <v>2</v>
      </c>
      <c r="H7" s="40" t="s">
        <v>2</v>
      </c>
      <c r="I7" s="41"/>
      <c r="J7" s="51" t="str">
        <f>IF(G7="No Change","N/A",IF(G7="New Tag Required",Lookup!F:F,IF(G7="Remove Old Tag",Lookup!F:F,IF(G7="N/A","N/A",""))))</f>
        <v>N/A</v>
      </c>
      <c r="K7" s="52"/>
      <c r="L7" s="51"/>
      <c r="M7" s="51" t="str">
        <f>IF(H7="No Change","N/A",IF(H7="New Tag Required",Lookup!F:F,IF(H7="Remove Old Sign",Lookup!F:F,IF(H7="N/A","N/A",""))))</f>
        <v>N/A</v>
      </c>
      <c r="N7" s="52"/>
      <c r="O7" s="51"/>
    </row>
    <row r="8" spans="1:16" s="40" customFormat="1" x14ac:dyDescent="0.25">
      <c r="A8" s="47" t="s">
        <v>77</v>
      </c>
      <c r="B8" s="47" t="s">
        <v>104</v>
      </c>
      <c r="C8" s="41" t="s">
        <v>51</v>
      </c>
      <c r="D8" s="40" t="s">
        <v>5</v>
      </c>
      <c r="E8" s="48">
        <v>270</v>
      </c>
      <c r="F8" s="48">
        <v>0</v>
      </c>
      <c r="G8" s="48" t="s">
        <v>13</v>
      </c>
      <c r="H8" s="40" t="s">
        <v>13</v>
      </c>
      <c r="I8" s="41"/>
      <c r="J8" s="51" t="str">
        <f>IF(G8="No Change","N/A",IF(G8="New Tag Required",Lookup!F:F,IF(G8="Remove Old Tag",Lookup!F:F,IF(G8="N/A","N/A",""))))</f>
        <v>N/A</v>
      </c>
      <c r="K8" s="52"/>
      <c r="L8" s="51"/>
      <c r="M8" s="51" t="str">
        <f>IF(H8="No Change","N/A",IF(H8="New Tag Required",Lookup!F:F,IF(H8="Remove Old Sign",Lookup!F:F,IF(H8="N/A","N/A",""))))</f>
        <v>N/A</v>
      </c>
      <c r="N8" s="52"/>
      <c r="O8" s="51"/>
    </row>
    <row r="9" spans="1:16" s="40" customFormat="1" x14ac:dyDescent="0.25">
      <c r="A9" s="47" t="s">
        <v>78</v>
      </c>
      <c r="B9" s="47" t="s">
        <v>104</v>
      </c>
      <c r="C9" s="41" t="s">
        <v>51</v>
      </c>
      <c r="D9" s="40" t="s">
        <v>5</v>
      </c>
      <c r="E9" s="48">
        <v>55</v>
      </c>
      <c r="F9" s="48">
        <v>0</v>
      </c>
      <c r="G9" s="48" t="s">
        <v>13</v>
      </c>
      <c r="H9" s="40" t="s">
        <v>13</v>
      </c>
      <c r="I9" s="41"/>
      <c r="J9" s="51" t="str">
        <f>IF(G9="No Change","N/A",IF(G9="New Tag Required",Lookup!F:F,IF(G9="Remove Old Tag",Lookup!F:F,IF(G9="N/A","N/A",""))))</f>
        <v>N/A</v>
      </c>
      <c r="K9" s="52"/>
      <c r="L9" s="51"/>
      <c r="M9" s="51" t="str">
        <f>IF(H9="No Change","N/A",IF(H9="New Tag Required",Lookup!F:F,IF(H9="Remove Old Sign",Lookup!F:F,IF(H9="N/A","N/A",""))))</f>
        <v>N/A</v>
      </c>
      <c r="N9" s="52"/>
      <c r="O9" s="51"/>
    </row>
    <row r="10" spans="1:16" s="40" customFormat="1" x14ac:dyDescent="0.25">
      <c r="A10" s="47" t="s">
        <v>79</v>
      </c>
      <c r="B10" s="47" t="s">
        <v>104</v>
      </c>
      <c r="C10" s="41" t="s">
        <v>51</v>
      </c>
      <c r="D10" s="40" t="s">
        <v>5</v>
      </c>
      <c r="E10" s="48">
        <v>1015</v>
      </c>
      <c r="F10" s="48">
        <v>0</v>
      </c>
      <c r="G10" s="48" t="s">
        <v>13</v>
      </c>
      <c r="H10" s="40" t="s">
        <v>13</v>
      </c>
      <c r="I10" s="41"/>
      <c r="J10" s="51" t="str">
        <f>IF(G10="No Change","N/A",IF(G10="New Tag Required",Lookup!F:F,IF(G10="Remove Old Tag",Lookup!F:F,IF(G10="N/A","N/A",""))))</f>
        <v>N/A</v>
      </c>
      <c r="K10" s="53"/>
      <c r="L10" s="41"/>
      <c r="M10" s="51" t="str">
        <f>IF(H10="No Change","N/A",IF(H10="New Tag Required",Lookup!F:F,IF(H10="Remove Old Sign",Lookup!F:F,IF(H10="N/A","N/A",""))))</f>
        <v>N/A</v>
      </c>
      <c r="N10" s="53"/>
      <c r="O10" s="41"/>
    </row>
    <row r="11" spans="1:16" s="40" customFormat="1" x14ac:dyDescent="0.25">
      <c r="A11" s="47" t="s">
        <v>93</v>
      </c>
      <c r="B11" s="47" t="s">
        <v>104</v>
      </c>
      <c r="C11" s="41" t="s">
        <v>74</v>
      </c>
      <c r="D11" s="40" t="s">
        <v>5</v>
      </c>
      <c r="E11" s="48">
        <v>1085</v>
      </c>
      <c r="F11" s="49">
        <v>1089</v>
      </c>
      <c r="G11" s="48" t="s">
        <v>13</v>
      </c>
      <c r="H11" s="40" t="s">
        <v>13</v>
      </c>
      <c r="I11" s="41"/>
      <c r="J11" s="51" t="str">
        <f>IF(G11="No Change","N/A",IF(G11="New Tag Required",Lookup!F:F,IF(G11="Remove Old Tag",Lookup!F:F,IF(G11="N/A","N/A",""))))</f>
        <v>N/A</v>
      </c>
      <c r="K11" s="53"/>
      <c r="L11" s="41"/>
      <c r="M11" s="51" t="str">
        <f>IF(H11="No Change","N/A",IF(H11="New Tag Required",Lookup!F:F,IF(H11="Remove Old Sign",Lookup!F:F,IF(H11="N/A","N/A",""))))</f>
        <v>N/A</v>
      </c>
      <c r="N11" s="53"/>
      <c r="O11" s="41"/>
    </row>
    <row r="12" spans="1:16" s="40" customFormat="1" x14ac:dyDescent="0.25">
      <c r="A12" s="47" t="s">
        <v>94</v>
      </c>
      <c r="B12" s="47" t="s">
        <v>104</v>
      </c>
      <c r="C12" s="41" t="s">
        <v>74</v>
      </c>
      <c r="D12" s="40" t="s">
        <v>5</v>
      </c>
      <c r="E12" s="48">
        <v>780</v>
      </c>
      <c r="F12" s="48">
        <v>990</v>
      </c>
      <c r="G12" s="48" t="s">
        <v>13</v>
      </c>
      <c r="H12" s="40" t="s">
        <v>13</v>
      </c>
      <c r="I12" s="41"/>
      <c r="J12" s="51" t="str">
        <f>IF(G12="No Change","N/A",IF(G12="New Tag Required",Lookup!F:F,IF(G12="Remove Old Tag",Lookup!F:F,IF(G12="N/A","N/A",""))))</f>
        <v>N/A</v>
      </c>
      <c r="K12" s="53"/>
      <c r="L12" s="41"/>
      <c r="M12" s="51" t="str">
        <f>IF(H12="No Change","N/A",IF(H12="New Tag Required",Lookup!F:F,IF(H12="Remove Old Sign",Lookup!F:F,IF(H12="N/A","N/A",""))))</f>
        <v>N/A</v>
      </c>
      <c r="N12" s="53"/>
      <c r="O12" s="41"/>
    </row>
    <row r="13" spans="1:16" s="40" customFormat="1" x14ac:dyDescent="0.25">
      <c r="A13" s="47" t="s">
        <v>80</v>
      </c>
      <c r="B13" s="47" t="s">
        <v>104</v>
      </c>
      <c r="C13" s="41" t="s">
        <v>74</v>
      </c>
      <c r="D13" s="40" t="s">
        <v>5</v>
      </c>
      <c r="E13" s="48">
        <v>124</v>
      </c>
      <c r="F13" s="48">
        <v>124</v>
      </c>
      <c r="G13" s="48" t="s">
        <v>13</v>
      </c>
      <c r="H13" s="40" t="s">
        <v>13</v>
      </c>
      <c r="I13" s="41"/>
      <c r="J13" s="51" t="str">
        <f>IF(G13="No Change","N/A",IF(G13="New Tag Required",Lookup!F:F,IF(G13="Remove Old Tag",Lookup!F:F,IF(G13="N/A","N/A",""))))</f>
        <v>N/A</v>
      </c>
      <c r="K13" s="54"/>
      <c r="M13" s="51" t="str">
        <f>IF(H13="No Change","N/A",IF(H13="New Tag Required",Lookup!F:F,IF(H13="Remove Old Sign",Lookup!F:F,IF(H13="N/A","N/A",""))))</f>
        <v>N/A</v>
      </c>
      <c r="N13" s="53"/>
      <c r="O13" s="41"/>
    </row>
    <row r="14" spans="1:16" ht="30" x14ac:dyDescent="0.25">
      <c r="A14" s="66" t="s">
        <v>136</v>
      </c>
      <c r="B14" s="26" t="s">
        <v>104</v>
      </c>
      <c r="C14" s="11" t="s">
        <v>105</v>
      </c>
      <c r="D14" s="16" t="s">
        <v>5</v>
      </c>
      <c r="E14" s="30">
        <v>0</v>
      </c>
      <c r="F14" s="30">
        <v>147</v>
      </c>
      <c r="G14" s="30" t="s">
        <v>3</v>
      </c>
      <c r="H14" s="16" t="s">
        <v>18</v>
      </c>
      <c r="I14" s="16" t="s">
        <v>107</v>
      </c>
      <c r="J14" s="51">
        <f>IF(G14="No Change","N/A",IF(G14="New Tag Required",Lookup!F:F,IF(G14="Remove Old Tag",Lookup!F:F,IF(G14="N/A","N/A",""))))</f>
        <v>0</v>
      </c>
      <c r="K14" s="54"/>
      <c r="L14" s="40"/>
      <c r="M14" s="51" t="str">
        <f>IF(H14="No Change","N/A",IF(H14="New Tag Required",Lookup!F:F,IF(H14="Remove Old Sign",Lookup!F:F,IF(H14="N/A","N/A",""))))</f>
        <v/>
      </c>
    </row>
    <row r="15" spans="1:16" s="40" customFormat="1" x14ac:dyDescent="0.25">
      <c r="A15" s="47" t="s">
        <v>81</v>
      </c>
      <c r="B15" s="47" t="s">
        <v>104</v>
      </c>
      <c r="C15" s="41" t="s">
        <v>51</v>
      </c>
      <c r="D15" s="40" t="s">
        <v>5</v>
      </c>
      <c r="E15" s="48">
        <v>153</v>
      </c>
      <c r="F15" s="48">
        <v>0</v>
      </c>
      <c r="G15" s="48" t="s">
        <v>13</v>
      </c>
      <c r="H15" s="40" t="s">
        <v>13</v>
      </c>
      <c r="I15" s="41" t="s">
        <v>143</v>
      </c>
      <c r="J15" s="51" t="str">
        <f>IF(G15="No Change","N/A",IF(G15="New Tag Required",Lookup!F:F,IF(G15="Remove Old Tag",Lookup!F:F,IF(G15="N/A","N/A",""))))</f>
        <v>N/A</v>
      </c>
      <c r="K15" s="54"/>
      <c r="M15" s="51" t="str">
        <f>IF(H15="No Change","N/A",IF(H15="New Tag Required",Lookup!F:F,IF(H15="Remove Old Sign",Lookup!F:F,IF(H15="N/A","N/A",""))))</f>
        <v>N/A</v>
      </c>
      <c r="N15" s="53"/>
      <c r="O15" s="41"/>
    </row>
    <row r="16" spans="1:16" s="40" customFormat="1" x14ac:dyDescent="0.25">
      <c r="A16" s="47" t="s">
        <v>82</v>
      </c>
      <c r="B16" s="47" t="s">
        <v>104</v>
      </c>
      <c r="C16" s="41" t="s">
        <v>74</v>
      </c>
      <c r="D16" s="40" t="s">
        <v>5</v>
      </c>
      <c r="E16" s="48">
        <v>156</v>
      </c>
      <c r="F16" s="48">
        <v>221</v>
      </c>
      <c r="G16" s="48" t="s">
        <v>13</v>
      </c>
      <c r="H16" s="40" t="s">
        <v>13</v>
      </c>
      <c r="I16" s="41"/>
      <c r="J16" s="51" t="str">
        <f>IF(G16="No Change","N/A",IF(G16="New Tag Required",Lookup!F:F,IF(G16="Remove Old Tag",Lookup!F:F,IF(G16="N/A","N/A",""))))</f>
        <v>N/A</v>
      </c>
      <c r="K16" s="54"/>
      <c r="M16" s="51" t="str">
        <f>IF(H16="No Change","N/A",IF(H16="New Tag Required",Lookup!F:F,IF(H16="Remove Old Sign",Lookup!F:F,IF(H16="N/A","N/A",""))))</f>
        <v>N/A</v>
      </c>
      <c r="N16" s="54"/>
    </row>
    <row r="17" spans="1:14" s="40" customFormat="1" x14ac:dyDescent="0.25">
      <c r="A17" s="47" t="s">
        <v>83</v>
      </c>
      <c r="B17" s="47" t="s">
        <v>104</v>
      </c>
      <c r="C17" s="41" t="s">
        <v>74</v>
      </c>
      <c r="D17" s="40" t="s">
        <v>5</v>
      </c>
      <c r="E17" s="48">
        <v>215</v>
      </c>
      <c r="F17" s="48">
        <v>233</v>
      </c>
      <c r="G17" s="48" t="s">
        <v>13</v>
      </c>
      <c r="H17" s="40" t="s">
        <v>13</v>
      </c>
      <c r="I17" s="41"/>
      <c r="J17" s="51" t="str">
        <f>IF(G17="No Change","N/A",IF(G17="New Tag Required",Lookup!F:F,IF(G17="Remove Old Tag",Lookup!F:F,IF(G17="N/A","N/A",""))))</f>
        <v>N/A</v>
      </c>
      <c r="K17" s="54"/>
      <c r="M17" s="51" t="str">
        <f>IF(H17="No Change","N/A",IF(H17="New Tag Required",Lookup!F:F,IF(H17="Remove Old Sign",Lookup!F:F,IF(H17="N/A","N/A",""))))</f>
        <v>N/A</v>
      </c>
      <c r="N17" s="54"/>
    </row>
    <row r="18" spans="1:14" s="40" customFormat="1" x14ac:dyDescent="0.25">
      <c r="A18" s="47" t="s">
        <v>84</v>
      </c>
      <c r="B18" s="47" t="s">
        <v>104</v>
      </c>
      <c r="C18" s="41" t="s">
        <v>74</v>
      </c>
      <c r="D18" s="40" t="s">
        <v>5</v>
      </c>
      <c r="E18" s="48">
        <v>727</v>
      </c>
      <c r="F18" s="48">
        <v>514</v>
      </c>
      <c r="G18" s="48" t="s">
        <v>13</v>
      </c>
      <c r="H18" s="40" t="s">
        <v>13</v>
      </c>
      <c r="I18" s="41"/>
      <c r="J18" s="51" t="str">
        <f>IF(G18="No Change","N/A",IF(G18="New Tag Required",Lookup!F:F,IF(G18="Remove Old Tag",Lookup!F:F,IF(G18="N/A","N/A",""))))</f>
        <v>N/A</v>
      </c>
      <c r="K18" s="54"/>
      <c r="M18" s="51" t="str">
        <f>IF(H18="No Change","N/A",IF(H18="New Tag Required",Lookup!F:F,IF(H18="Remove Old Sign",Lookup!F:F,IF(H18="N/A","N/A",""))))</f>
        <v>N/A</v>
      </c>
      <c r="N18" s="54"/>
    </row>
    <row r="19" spans="1:14" s="40" customFormat="1" x14ac:dyDescent="0.25">
      <c r="A19" s="47" t="s">
        <v>85</v>
      </c>
      <c r="B19" s="47" t="s">
        <v>104</v>
      </c>
      <c r="C19" s="41" t="s">
        <v>74</v>
      </c>
      <c r="D19" s="40" t="s">
        <v>5</v>
      </c>
      <c r="E19" s="48">
        <v>54</v>
      </c>
      <c r="F19" s="48">
        <v>49</v>
      </c>
      <c r="G19" s="48" t="s">
        <v>13</v>
      </c>
      <c r="H19" s="40" t="s">
        <v>13</v>
      </c>
      <c r="I19" s="41"/>
      <c r="J19" s="51" t="str">
        <f>IF(G19="No Change","N/A",IF(G19="New Tag Required",Lookup!F:F,IF(G19="Remove Old Tag",Lookup!F:F,IF(G19="N/A","N/A",""))))</f>
        <v>N/A</v>
      </c>
      <c r="K19" s="54"/>
      <c r="M19" s="51" t="str">
        <f>IF(H19="No Change","N/A",IF(H19="New Tag Required",Lookup!F:F,IF(H19="Remove Old Sign",Lookup!F:F,IF(H19="N/A","N/A",""))))</f>
        <v>N/A</v>
      </c>
      <c r="N19" s="54"/>
    </row>
    <row r="20" spans="1:14" x14ac:dyDescent="0.25">
      <c r="A20" s="47" t="s">
        <v>95</v>
      </c>
      <c r="B20" s="47" t="s">
        <v>104</v>
      </c>
      <c r="C20" s="41" t="s">
        <v>74</v>
      </c>
      <c r="D20" s="40" t="s">
        <v>5</v>
      </c>
      <c r="E20" s="48">
        <v>468</v>
      </c>
      <c r="F20" s="30">
        <v>578</v>
      </c>
      <c r="G20" s="48" t="s">
        <v>13</v>
      </c>
      <c r="H20" s="40" t="s">
        <v>13</v>
      </c>
      <c r="J20" s="10" t="str">
        <f>IF(G20="No Change","N/A",IF(G20="New Tag Required",Lookup!F:F,IF(G20="Remove Old Tag",Lookup!F:F,IF(G20="N/A","N/A",""))))</f>
        <v>N/A</v>
      </c>
      <c r="K20" s="32"/>
      <c r="M20" s="10" t="str">
        <f>IF(H20="No Change","N/A",IF(H20="New Tag Required",Lookup!F:F,IF(H20="Remove Old Sign",Lookup!F:F,IF(H20="N/A","N/A",""))))</f>
        <v>N/A</v>
      </c>
      <c r="N20" s="32"/>
    </row>
    <row r="21" spans="1:14" x14ac:dyDescent="0.25">
      <c r="A21" s="66" t="s">
        <v>137</v>
      </c>
      <c r="B21" s="26" t="s">
        <v>104</v>
      </c>
      <c r="C21" s="11" t="s">
        <v>24</v>
      </c>
      <c r="D21" s="16" t="s">
        <v>5</v>
      </c>
      <c r="E21" s="30">
        <v>0</v>
      </c>
      <c r="F21" s="31">
        <v>328</v>
      </c>
      <c r="G21" s="30" t="s">
        <v>3</v>
      </c>
      <c r="H21" s="16" t="s">
        <v>18</v>
      </c>
      <c r="J21" s="51">
        <f>IF(G21="No Change","N/A",IF(G21="New Tag Required",Lookup!F:F,IF(G21="Remove Old Tag",Lookup!F:F,IF(G21="N/A","N/A",""))))</f>
        <v>0</v>
      </c>
      <c r="K21" s="54"/>
      <c r="L21" s="40"/>
      <c r="M21" s="51" t="str">
        <f>IF(H21="No Change","N/A",IF(H21="New Tag Required",Lookup!F:F,IF(H21="Remove Old Sign",Lookup!F:F,IF(H21="N/A","N/A",""))))</f>
        <v/>
      </c>
    </row>
    <row r="22" spans="1:14" x14ac:dyDescent="0.25">
      <c r="A22" s="47" t="s">
        <v>86</v>
      </c>
      <c r="B22" s="47" t="s">
        <v>104</v>
      </c>
      <c r="C22" s="41" t="s">
        <v>51</v>
      </c>
      <c r="D22" s="40" t="s">
        <v>5</v>
      </c>
      <c r="E22" s="48">
        <v>468</v>
      </c>
      <c r="F22" s="30">
        <v>0</v>
      </c>
      <c r="G22" s="48" t="s">
        <v>13</v>
      </c>
      <c r="H22" s="40" t="s">
        <v>13</v>
      </c>
      <c r="J22" s="10" t="str">
        <f>IF(G22="No Change","N/A",IF(G22="New Tag Required",Lookup!F:F,IF(G22="Remove Old Tag",Lookup!F:F,IF(G22="N/A","N/A",""))))</f>
        <v>N/A</v>
      </c>
      <c r="K22" s="32"/>
      <c r="M22" s="10" t="str">
        <f>IF(H22="No Change","N/A",IF(H22="New Tag Required",Lookup!F:F,IF(H22="Remove Old Sign",Lookup!F:F,IF(H22="N/A","N/A",""))))</f>
        <v>N/A</v>
      </c>
      <c r="N22" s="32"/>
    </row>
    <row r="23" spans="1:14" x14ac:dyDescent="0.25">
      <c r="A23" s="47" t="s">
        <v>96</v>
      </c>
      <c r="B23" s="47" t="s">
        <v>104</v>
      </c>
      <c r="C23" s="41" t="s">
        <v>74</v>
      </c>
      <c r="D23" s="40" t="s">
        <v>5</v>
      </c>
      <c r="E23" s="48">
        <v>3983</v>
      </c>
      <c r="F23" s="30">
        <v>4010</v>
      </c>
      <c r="G23" s="48" t="s">
        <v>13</v>
      </c>
      <c r="H23" s="40" t="s">
        <v>13</v>
      </c>
      <c r="J23" s="10" t="str">
        <f>IF(G23="No Change","N/A",IF(G23="New Tag Required",Lookup!F:F,IF(G23="Remove Old Tag",Lookup!F:F,IF(G23="N/A","N/A",""))))</f>
        <v>N/A</v>
      </c>
      <c r="K23" s="32"/>
      <c r="M23" s="10" t="str">
        <f>IF(H23="No Change","N/A",IF(H23="New Tag Required",Lookup!F:F,IF(H23="Remove Old Sign",Lookup!F:F,IF(H23="N/A","N/A",""))))</f>
        <v>N/A</v>
      </c>
      <c r="N23" s="32"/>
    </row>
    <row r="24" spans="1:14" x14ac:dyDescent="0.25">
      <c r="A24" s="47" t="s">
        <v>87</v>
      </c>
      <c r="B24" s="47" t="s">
        <v>104</v>
      </c>
      <c r="C24" s="41" t="s">
        <v>74</v>
      </c>
      <c r="D24" s="40" t="s">
        <v>5</v>
      </c>
      <c r="E24" s="48">
        <v>166</v>
      </c>
      <c r="F24" s="30">
        <v>174</v>
      </c>
      <c r="G24" s="48" t="s">
        <v>13</v>
      </c>
      <c r="H24" s="40" t="s">
        <v>13</v>
      </c>
      <c r="J24" s="51" t="str">
        <f>IF(G24="No Change","N/A",IF(G24="New Tag Required",Lookup!F:F,IF(G24="Remove Old Tag",Lookup!F:F,IF(G24="N/A","N/A",""))))</f>
        <v>N/A</v>
      </c>
      <c r="K24" s="54"/>
      <c r="L24" s="40"/>
      <c r="M24" s="51" t="str">
        <f>IF(H24="No Change","N/A",IF(H24="New Tag Required",Lookup!F:F,IF(H24="Remove Old Sign",Lookup!F:F,IF(H24="N/A","N/A",""))))</f>
        <v>N/A</v>
      </c>
      <c r="N24" s="32"/>
    </row>
    <row r="25" spans="1:14" x14ac:dyDescent="0.25">
      <c r="A25" s="47" t="s">
        <v>88</v>
      </c>
      <c r="B25" s="47" t="s">
        <v>104</v>
      </c>
      <c r="C25" s="41" t="s">
        <v>74</v>
      </c>
      <c r="D25" s="40" t="s">
        <v>5</v>
      </c>
      <c r="E25" s="48">
        <v>166</v>
      </c>
      <c r="F25" s="30">
        <v>166</v>
      </c>
      <c r="G25" s="48" t="s">
        <v>13</v>
      </c>
      <c r="H25" s="40" t="s">
        <v>13</v>
      </c>
      <c r="J25" s="51" t="str">
        <f>IF(G25="No Change","N/A",IF(G25="New Tag Required",Lookup!F:F,IF(G25="Remove Old Tag",Lookup!F:F,IF(G25="N/A","N/A",""))))</f>
        <v>N/A</v>
      </c>
      <c r="K25" s="54"/>
      <c r="L25" s="40"/>
      <c r="M25" s="51" t="str">
        <f>IF(H25="No Change","N/A",IF(H25="New Tag Required",Lookup!F:F,IF(H25="Remove Old Sign",Lookup!F:F,IF(H25="N/A","N/A",""))))</f>
        <v>N/A</v>
      </c>
    </row>
    <row r="26" spans="1:14" x14ac:dyDescent="0.25">
      <c r="A26" s="47" t="s">
        <v>97</v>
      </c>
      <c r="B26" s="47" t="s">
        <v>104</v>
      </c>
      <c r="C26" s="41" t="s">
        <v>74</v>
      </c>
      <c r="D26" s="40" t="s">
        <v>5</v>
      </c>
      <c r="E26" s="48">
        <v>53</v>
      </c>
      <c r="F26" s="30">
        <v>51</v>
      </c>
      <c r="G26" s="48" t="s">
        <v>13</v>
      </c>
      <c r="H26" s="40" t="s">
        <v>13</v>
      </c>
      <c r="J26" s="51" t="str">
        <f>IF(G26="No Change","N/A",IF(G26="New Tag Required",Lookup!F:F,IF(G26="Remove Old Tag",Lookup!F:F,IF(G26="N/A","N/A",""))))</f>
        <v>N/A</v>
      </c>
      <c r="K26" s="54"/>
      <c r="L26" s="40"/>
      <c r="M26" s="51" t="str">
        <f>IF(H26="No Change","N/A",IF(H26="New Tag Required",Lookup!F:F,IF(H26="Remove Old Sign",Lookup!F:F,IF(H26="N/A","N/A",""))))</f>
        <v>N/A</v>
      </c>
    </row>
    <row r="27" spans="1:14" x14ac:dyDescent="0.25">
      <c r="A27" s="47" t="s">
        <v>98</v>
      </c>
      <c r="B27" s="47" t="s">
        <v>104</v>
      </c>
      <c r="C27" s="41" t="s">
        <v>74</v>
      </c>
      <c r="D27" s="40" t="s">
        <v>5</v>
      </c>
      <c r="E27" s="48">
        <v>60</v>
      </c>
      <c r="F27" s="30">
        <v>68</v>
      </c>
      <c r="G27" s="48" t="s">
        <v>13</v>
      </c>
      <c r="H27" s="40" t="s">
        <v>13</v>
      </c>
      <c r="J27" s="10" t="str">
        <f>IF(G27="No Change","N/A",IF(G27="New Tag Required",Lookup!F:F,IF(G27="Remove Old Tag",Lookup!F:F,IF(G27="N/A","N/A",""))))</f>
        <v>N/A</v>
      </c>
      <c r="K27" s="32"/>
      <c r="M27" s="10" t="str">
        <f>IF(H27="No Change","N/A",IF(H27="New Tag Required",Lookup!F:F,IF(H27="Remove Old Sign",Lookup!F:F,IF(H27="N/A","N/A",""))))</f>
        <v>N/A</v>
      </c>
    </row>
    <row r="28" spans="1:14" x14ac:dyDescent="0.25">
      <c r="A28" s="47" t="s">
        <v>99</v>
      </c>
      <c r="B28" s="47" t="s">
        <v>104</v>
      </c>
      <c r="C28" s="41" t="s">
        <v>74</v>
      </c>
      <c r="D28" s="40" t="s">
        <v>5</v>
      </c>
      <c r="E28" s="48">
        <v>2382</v>
      </c>
      <c r="F28" s="30">
        <v>2381</v>
      </c>
      <c r="G28" s="48" t="s">
        <v>13</v>
      </c>
      <c r="H28" s="40" t="s">
        <v>13</v>
      </c>
      <c r="J28" s="10" t="str">
        <f>IF(G28="No Change","N/A",IF(G28="New Tag Required",Lookup!F:F,IF(G28="Remove Old Tag",Lookup!F:F,IF(G28="N/A","N/A",""))))</f>
        <v>N/A</v>
      </c>
      <c r="K28" s="32"/>
      <c r="M28" s="10" t="str">
        <f>IF(H28="No Change","N/A",IF(H28="New Tag Required",Lookup!F:F,IF(H28="Remove Old Sign",Lookup!F:F,IF(H28="N/A","N/A",""))))</f>
        <v>N/A</v>
      </c>
    </row>
    <row r="29" spans="1:14" x14ac:dyDescent="0.25">
      <c r="A29" s="47" t="s">
        <v>100</v>
      </c>
      <c r="B29" s="47" t="s">
        <v>104</v>
      </c>
      <c r="C29" s="41" t="s">
        <v>74</v>
      </c>
      <c r="D29" s="40" t="s">
        <v>5</v>
      </c>
      <c r="E29" s="48">
        <v>537</v>
      </c>
      <c r="F29" s="30">
        <v>532</v>
      </c>
      <c r="G29" s="48" t="s">
        <v>13</v>
      </c>
      <c r="H29" s="40" t="s">
        <v>13</v>
      </c>
      <c r="J29" s="10" t="str">
        <f>IF(G29="No Change","N/A",IF(G29="New Tag Required",Lookup!F:F,IF(G29="Remove Old Tag",Lookup!F:F,IF(G29="N/A","N/A",""))))</f>
        <v>N/A</v>
      </c>
      <c r="K29" s="32"/>
      <c r="M29" s="10" t="str">
        <f>IF(H29="No Change","N/A",IF(H29="New Tag Required",Lookup!F:F,IF(H29="Remove Old Sign",Lookup!F:F,IF(H29="N/A","N/A",""))))</f>
        <v>N/A</v>
      </c>
    </row>
    <row r="30" spans="1:14" x14ac:dyDescent="0.25">
      <c r="A30" s="47" t="s">
        <v>89</v>
      </c>
      <c r="B30" s="47" t="s">
        <v>104</v>
      </c>
      <c r="C30" s="41" t="s">
        <v>74</v>
      </c>
      <c r="D30" s="40" t="s">
        <v>5</v>
      </c>
      <c r="E30" s="48">
        <v>700</v>
      </c>
      <c r="F30" s="30">
        <v>337</v>
      </c>
      <c r="G30" s="48" t="s">
        <v>13</v>
      </c>
      <c r="H30" s="40" t="s">
        <v>13</v>
      </c>
      <c r="J30" s="51" t="str">
        <f>IF(G30="No Change","N/A",IF(G30="New Tag Required",Lookup!F:F,IF(G30="Remove Old Tag",Lookup!F:F,IF(G30="N/A","N/A",""))))</f>
        <v>N/A</v>
      </c>
      <c r="K30" s="54"/>
      <c r="L30" s="40"/>
      <c r="M30" s="51" t="str">
        <f>IF(H30="No Change","N/A",IF(H30="New Tag Required",Lookup!F:F,IF(H30="Remove Old Sign",Lookup!F:F,IF(H30="N/A","N/A",""))))</f>
        <v>N/A</v>
      </c>
    </row>
    <row r="31" spans="1:14" x14ac:dyDescent="0.25">
      <c r="A31" s="67" t="s">
        <v>139</v>
      </c>
      <c r="B31" s="26" t="s">
        <v>104</v>
      </c>
      <c r="C31" s="11" t="s">
        <v>24</v>
      </c>
      <c r="D31" s="16" t="s">
        <v>5</v>
      </c>
      <c r="E31" s="30">
        <v>0</v>
      </c>
      <c r="F31" s="30">
        <v>234</v>
      </c>
      <c r="G31" s="30" t="s">
        <v>3</v>
      </c>
      <c r="H31" s="16" t="s">
        <v>18</v>
      </c>
      <c r="J31" s="51">
        <f>IF(G31="No Change","N/A",IF(G31="New Tag Required",Lookup!F:F,IF(G31="Remove Old Tag",Lookup!F:F,IF(G31="N/A","N/A",""))))</f>
        <v>0</v>
      </c>
      <c r="K31" s="54"/>
      <c r="L31" s="40"/>
      <c r="M31" s="51" t="str">
        <f>IF(H31="No Change","N/A",IF(H31="New Tag Required",Lookup!F:F,IF(H31="Remove Old Sign",Lookup!F:F,IF(H31="N/A","N/A",""))))</f>
        <v/>
      </c>
    </row>
    <row r="32" spans="1:14" x14ac:dyDescent="0.25">
      <c r="A32" s="66" t="s">
        <v>138</v>
      </c>
      <c r="B32" s="26" t="s">
        <v>104</v>
      </c>
      <c r="C32" s="11" t="s">
        <v>24</v>
      </c>
      <c r="D32" s="16" t="s">
        <v>5</v>
      </c>
      <c r="E32" s="30">
        <v>0</v>
      </c>
      <c r="F32" s="30">
        <v>174</v>
      </c>
      <c r="G32" s="30" t="s">
        <v>3</v>
      </c>
      <c r="H32" s="16" t="s">
        <v>18</v>
      </c>
      <c r="I32" s="16"/>
      <c r="J32" s="51">
        <f>IF(G32="No Change","N/A",IF(G32="New Tag Required",Lookup!F:F,IF(G32="Remove Old Tag",Lookup!F:F,IF(G32="N/A","N/A",""))))</f>
        <v>0</v>
      </c>
      <c r="K32" s="54"/>
      <c r="L32" s="40"/>
      <c r="M32" s="51" t="str">
        <f>IF(H32="No Change","N/A",IF(H32="New Tag Required",Lookup!F:F,IF(H32="Remove Old Sign",Lookup!F:F,IF(H32="N/A","N/A",""))))</f>
        <v/>
      </c>
    </row>
    <row r="33" spans="1:13" x14ac:dyDescent="0.25">
      <c r="A33" s="47" t="s">
        <v>101</v>
      </c>
      <c r="B33" s="47" t="s">
        <v>104</v>
      </c>
      <c r="C33" s="41" t="s">
        <v>74</v>
      </c>
      <c r="D33" s="40" t="s">
        <v>5</v>
      </c>
      <c r="E33" s="48">
        <v>1057</v>
      </c>
      <c r="F33" s="30">
        <v>1060</v>
      </c>
      <c r="G33" s="48" t="s">
        <v>13</v>
      </c>
      <c r="H33" s="40" t="s">
        <v>13</v>
      </c>
      <c r="J33" s="51" t="str">
        <f>IF(G33="No Change","N/A",IF(G33="New Tag Required",Lookup!F:F,IF(G33="Remove Old Tag",Lookup!F:F,IF(G33="N/A","N/A",""))))</f>
        <v>N/A</v>
      </c>
      <c r="K33" s="54"/>
      <c r="L33" s="40"/>
      <c r="M33" s="51" t="str">
        <f>IF(H33="No Change","N/A",IF(H33="New Tag Required",Lookup!F:F,IF(H33="Remove Old Sign",Lookup!F:F,IF(H33="N/A","N/A",""))))</f>
        <v>N/A</v>
      </c>
    </row>
    <row r="34" spans="1:13" x14ac:dyDescent="0.25">
      <c r="A34" s="47" t="s">
        <v>102</v>
      </c>
      <c r="B34" s="47" t="s">
        <v>104</v>
      </c>
      <c r="C34" s="41" t="s">
        <v>74</v>
      </c>
      <c r="D34" s="40" t="s">
        <v>5</v>
      </c>
      <c r="E34" s="48">
        <v>200</v>
      </c>
      <c r="F34" s="33">
        <v>279</v>
      </c>
      <c r="G34" s="48" t="s">
        <v>13</v>
      </c>
      <c r="H34" s="40" t="s">
        <v>13</v>
      </c>
      <c r="J34" s="10" t="str">
        <f>IF(G34="No Change","N/A",IF(G34="New Tag Required",Lookup!F:F,IF(G34="Remove Old Tag",Lookup!F:F,IF(G34="N/A","N/A",""))))</f>
        <v>N/A</v>
      </c>
      <c r="K34" s="32"/>
      <c r="M34" s="10" t="str">
        <f>IF(H34="No Change","N/A",IF(H34="New Tag Required",Lookup!F:F,IF(H34="Remove Old Sign",Lookup!F:F,IF(H34="N/A","N/A",""))))</f>
        <v>N/A</v>
      </c>
    </row>
    <row r="35" spans="1:13" x14ac:dyDescent="0.25">
      <c r="A35" s="47" t="s">
        <v>90</v>
      </c>
      <c r="B35" s="47" t="s">
        <v>104</v>
      </c>
      <c r="C35" s="41" t="s">
        <v>51</v>
      </c>
      <c r="D35" s="40" t="s">
        <v>5</v>
      </c>
      <c r="E35" s="48">
        <v>164</v>
      </c>
      <c r="F35" s="33">
        <v>0</v>
      </c>
      <c r="G35" s="48" t="s">
        <v>13</v>
      </c>
      <c r="H35" s="40" t="s">
        <v>13</v>
      </c>
      <c r="I35" s="11" t="s">
        <v>106</v>
      </c>
      <c r="J35" s="10" t="str">
        <f>IF(G35="No Change","N/A",IF(G35="New Tag Required",Lookup!F:F,IF(G35="Remove Old Tag",Lookup!F:F,IF(G35="N/A","N/A",""))))</f>
        <v>N/A</v>
      </c>
      <c r="K35" s="32"/>
      <c r="M35" s="10" t="str">
        <f>IF(H35="No Change","N/A",IF(H35="New Tag Required",Lookup!F:F,IF(H35="Remove Old Sign",Lookup!F:F,IF(H35="N/A","N/A",""))))</f>
        <v>N/A</v>
      </c>
    </row>
    <row r="36" spans="1:13" x14ac:dyDescent="0.25">
      <c r="A36" s="47" t="s">
        <v>103</v>
      </c>
      <c r="B36" s="47" t="s">
        <v>104</v>
      </c>
      <c r="C36" s="41" t="s">
        <v>74</v>
      </c>
      <c r="D36" s="40" t="s">
        <v>5</v>
      </c>
      <c r="E36" s="48">
        <v>295</v>
      </c>
      <c r="F36" s="30">
        <v>371</v>
      </c>
      <c r="G36" s="48" t="s">
        <v>13</v>
      </c>
      <c r="H36" s="40" t="s">
        <v>13</v>
      </c>
      <c r="J36" s="10" t="str">
        <f>IF(G36="No Change","N/A",IF(G36="New Tag Required",Lookup!F:F,IF(G36="Remove Old Tag",Lookup!F:F,IF(G36="N/A","N/A",""))))</f>
        <v>N/A</v>
      </c>
      <c r="K36" s="32"/>
      <c r="M36" s="10" t="str">
        <f>IF(H36="No Change","N/A",IF(H36="New Tag Required",Lookup!F:F,IF(H36="Remove Old Sign",Lookup!F:F,IF(H36="N/A","N/A",""))))</f>
        <v>N/A</v>
      </c>
    </row>
    <row r="37" spans="1:13" x14ac:dyDescent="0.25">
      <c r="A37" s="47" t="s">
        <v>91</v>
      </c>
      <c r="B37" s="47" t="s">
        <v>104</v>
      </c>
      <c r="C37" s="41" t="s">
        <v>51</v>
      </c>
      <c r="D37" s="40" t="s">
        <v>5</v>
      </c>
      <c r="E37" s="48">
        <v>120</v>
      </c>
      <c r="F37" s="30">
        <v>0</v>
      </c>
      <c r="G37" s="48" t="s">
        <v>13</v>
      </c>
      <c r="H37" s="40" t="s">
        <v>13</v>
      </c>
      <c r="I37" s="11" t="s">
        <v>106</v>
      </c>
      <c r="J37" s="51" t="str">
        <f>IF(G37="No Change","N/A",IF(G37="New Tag Required",Lookup!F:F,IF(G37="Remove Old Tag",Lookup!F:F,IF(G37="N/A","N/A",""))))</f>
        <v>N/A</v>
      </c>
      <c r="K37" s="54"/>
      <c r="L37" s="40"/>
      <c r="M37" s="51" t="str">
        <f>IF(H37="No Change","N/A",IF(H37="New Tag Required",Lookup!F:F,IF(H37="Remove Old Sign",Lookup!F:F,IF(H37="N/A","N/A",""))))</f>
        <v>N/A</v>
      </c>
    </row>
    <row r="38" spans="1:13" ht="15.75" thickBot="1" x14ac:dyDescent="0.3">
      <c r="A38" s="50"/>
      <c r="C38" s="11"/>
      <c r="J38" s="10" t="str">
        <f>IF(G38="No Change","N/A",IF(G38="New Tag Required",Lookup!F:F,IF(G38="Remove Old Tag",Lookup!F:F,IF(G38="N/A","N/A",""))))</f>
        <v/>
      </c>
      <c r="K38" s="32"/>
      <c r="M38" s="10" t="str">
        <f>IF(H38="No Change","N/A",IF(H38="New Tag Required",Lookup!F:F,IF(H38="Remove Old Sign",Lookup!F:F,IF(H38="N/A","N/A",""))))</f>
        <v/>
      </c>
    </row>
    <row r="39" spans="1:13" ht="45" x14ac:dyDescent="0.25">
      <c r="C39" s="11"/>
      <c r="G39" s="61" t="s">
        <v>45</v>
      </c>
      <c r="H39" s="62" t="s">
        <v>46</v>
      </c>
      <c r="J39" s="63" t="s">
        <v>40</v>
      </c>
      <c r="K39" s="10"/>
      <c r="L39" s="10"/>
      <c r="M39" s="63" t="s">
        <v>41</v>
      </c>
    </row>
    <row r="40" spans="1:13" ht="15.75" thickBot="1" x14ac:dyDescent="0.3">
      <c r="C40" s="11"/>
      <c r="G40" s="14">
        <f>COUNTIF(G6:G39,"New Tag Required")</f>
        <v>4</v>
      </c>
      <c r="H40" s="13">
        <f>COUNTIF(H6:H39,"New Sign Required")</f>
        <v>4</v>
      </c>
      <c r="J40" s="12">
        <f>COUNTIF(J6:J39,"Installed")</f>
        <v>0</v>
      </c>
      <c r="K40" s="10"/>
      <c r="L40" s="10"/>
      <c r="M40" s="12">
        <f>COUNTIF(M6:M39,"Installed")</f>
        <v>0</v>
      </c>
    </row>
    <row r="41" spans="1:13" x14ac:dyDescent="0.25">
      <c r="C41" s="11"/>
    </row>
    <row r="42" spans="1:13" x14ac:dyDescent="0.25">
      <c r="C42" s="11"/>
    </row>
    <row r="43" spans="1:13" x14ac:dyDescent="0.25">
      <c r="C43" s="11"/>
      <c r="I43" s="16"/>
    </row>
    <row r="44" spans="1:13" x14ac:dyDescent="0.25">
      <c r="C44" s="11"/>
      <c r="I44" s="16"/>
    </row>
    <row r="45" spans="1:13" x14ac:dyDescent="0.25">
      <c r="C45" s="11"/>
    </row>
    <row r="46" spans="1:13" x14ac:dyDescent="0.25">
      <c r="C46" s="11"/>
      <c r="I46" s="16"/>
    </row>
    <row r="47" spans="1:13" x14ac:dyDescent="0.25">
      <c r="C47" s="11"/>
      <c r="I47" s="16"/>
    </row>
    <row r="48" spans="1:13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183" spans="3:3" x14ac:dyDescent="0.25">
      <c r="C183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6:G13 G15:G30 G33:G37">
    <cfRule type="containsText" dxfId="52" priority="173" operator="containsText" text="New Tag Required">
      <formula>NOT(ISERROR(SEARCH("New Tag Required",G6)))</formula>
    </cfRule>
  </conditionalFormatting>
  <conditionalFormatting sqref="D6:D82">
    <cfRule type="containsText" dxfId="51" priority="172" operator="containsText" text="Yes">
      <formula>NOT(ISERROR(SEARCH("Yes",D6)))</formula>
    </cfRule>
  </conditionalFormatting>
  <conditionalFormatting sqref="H183:H404 H45 H48:H82 H6:H13 H41:H42 H15:H30 H33:H38">
    <cfRule type="containsText" dxfId="50" priority="160" operator="containsText" text="New Sign Required">
      <formula>NOT(ISERROR(SEARCH("New Sign Required",H6)))</formula>
    </cfRule>
  </conditionalFormatting>
  <conditionalFormatting sqref="G38 G45 G48:G82 G6:H13 G41:G42 G15:H30 G33:H37">
    <cfRule type="containsText" dxfId="49" priority="159" operator="containsText" text="Action Required">
      <formula>NOT(ISERROR(SEARCH("Action Required",G6)))</formula>
    </cfRule>
  </conditionalFormatting>
  <conditionalFormatting sqref="H38 H45 H48:H82 H41:H42">
    <cfRule type="containsText" dxfId="48" priority="158" operator="containsText" text="Action Required">
      <formula>NOT(ISERROR(SEARCH("Action Required",H38)))</formula>
    </cfRule>
  </conditionalFormatting>
  <conditionalFormatting sqref="D83:D182">
    <cfRule type="containsText" dxfId="47" priority="92" operator="containsText" text="Yes">
      <formula>NOT(ISERROR(SEARCH("Yes",D83)))</formula>
    </cfRule>
  </conditionalFormatting>
  <conditionalFormatting sqref="H83:H182">
    <cfRule type="containsText" dxfId="46" priority="91" operator="containsText" text="New Sign Required">
      <formula>NOT(ISERROR(SEARCH("New Sign Required",H83)))</formula>
    </cfRule>
  </conditionalFormatting>
  <conditionalFormatting sqref="G83:G182">
    <cfRule type="containsText" dxfId="45" priority="90" operator="containsText" text="Action Required">
      <formula>NOT(ISERROR(SEARCH("Action Required",G83)))</formula>
    </cfRule>
  </conditionalFormatting>
  <conditionalFormatting sqref="H83:H182">
    <cfRule type="containsText" dxfId="44" priority="89" operator="containsText" text="Action Required">
      <formula>NOT(ISERROR(SEARCH("Action Required",H83)))</formula>
    </cfRule>
  </conditionalFormatting>
  <conditionalFormatting sqref="J2:N2">
    <cfRule type="cellIs" dxfId="43" priority="66" operator="notEqual">
      <formula>0</formula>
    </cfRule>
  </conditionalFormatting>
  <conditionalFormatting sqref="J6:J29 J31:J38">
    <cfRule type="cellIs" dxfId="42" priority="65" operator="equal">
      <formula>0</formula>
    </cfRule>
  </conditionalFormatting>
  <conditionalFormatting sqref="M6:M29 M31:M38">
    <cfRule type="cellIs" dxfId="41" priority="64" operator="equal">
      <formula>0</formula>
    </cfRule>
  </conditionalFormatting>
  <conditionalFormatting sqref="J6:J29 M6:M29 M31:M38 J31:J38">
    <cfRule type="cellIs" dxfId="40" priority="61" operator="equal">
      <formula>"In Progress"</formula>
    </cfRule>
    <cfRule type="cellIs" dxfId="39" priority="62" operator="equal">
      <formula>"Log Issues"</formula>
    </cfRule>
    <cfRule type="cellIs" dxfId="38" priority="63" operator="equal">
      <formula>"N/A"</formula>
    </cfRule>
  </conditionalFormatting>
  <conditionalFormatting sqref="K6:L9">
    <cfRule type="expression" dxfId="37" priority="60">
      <formula>$J6="Log Issues"</formula>
    </cfRule>
  </conditionalFormatting>
  <conditionalFormatting sqref="N6:N9">
    <cfRule type="expression" dxfId="36" priority="59">
      <formula>$M6="Log Issues"</formula>
    </cfRule>
  </conditionalFormatting>
  <conditionalFormatting sqref="H1:H13 H48:H1048576 H45 H15:H30 H33:H42">
    <cfRule type="containsText" dxfId="35" priority="53" operator="containsText" text="Remove Old Sign">
      <formula>NOT(ISERROR(SEARCH("Remove Old Sign",H1)))</formula>
    </cfRule>
    <cfRule type="containsText" dxfId="34" priority="54" operator="containsText" text="Move Sign to New Location">
      <formula>NOT(ISERROR(SEARCH("Move Sign to New Location",H1)))</formula>
    </cfRule>
  </conditionalFormatting>
  <conditionalFormatting sqref="G1:G13 G48:G1048576 G45 G15:G30 G33:G42">
    <cfRule type="containsText" dxfId="33" priority="52" operator="containsText" text="Remove Old Tag">
      <formula>NOT(ISERROR(SEARCH("Remove Old Tag",G1)))</formula>
    </cfRule>
  </conditionalFormatting>
  <conditionalFormatting sqref="G14">
    <cfRule type="containsText" dxfId="32" priority="42" operator="containsText" text="New Tag Required">
      <formula>NOT(ISERROR(SEARCH("New Tag Required",G14)))</formula>
    </cfRule>
  </conditionalFormatting>
  <conditionalFormatting sqref="H14">
    <cfRule type="containsText" dxfId="31" priority="41" operator="containsText" text="New Sign Required">
      <formula>NOT(ISERROR(SEARCH("New Sign Required",H14)))</formula>
    </cfRule>
  </conditionalFormatting>
  <conditionalFormatting sqref="G14">
    <cfRule type="containsText" dxfId="30" priority="40" operator="containsText" text="Action Required">
      <formula>NOT(ISERROR(SEARCH("Action Required",G14)))</formula>
    </cfRule>
  </conditionalFormatting>
  <conditionalFormatting sqref="H14">
    <cfRule type="containsText" dxfId="29" priority="39" operator="containsText" text="Action Required">
      <formula>NOT(ISERROR(SEARCH("Action Required",H14)))</formula>
    </cfRule>
  </conditionalFormatting>
  <conditionalFormatting sqref="H14">
    <cfRule type="containsText" dxfId="28" priority="37" operator="containsText" text="Remove Old Sign">
      <formula>NOT(ISERROR(SEARCH("Remove Old Sign",H14)))</formula>
    </cfRule>
    <cfRule type="containsText" dxfId="27" priority="38" operator="containsText" text="Move Sign to New Location">
      <formula>NOT(ISERROR(SEARCH("Move Sign to New Location",H14)))</formula>
    </cfRule>
  </conditionalFormatting>
  <conditionalFormatting sqref="G14">
    <cfRule type="containsText" dxfId="26" priority="36" operator="containsText" text="Remove Old Tag">
      <formula>NOT(ISERROR(SEARCH("Remove Old Tag",G14)))</formula>
    </cfRule>
  </conditionalFormatting>
  <conditionalFormatting sqref="G32">
    <cfRule type="containsText" dxfId="25" priority="35" operator="containsText" text="New Tag Required">
      <formula>NOT(ISERROR(SEARCH("New Tag Required",G32)))</formula>
    </cfRule>
  </conditionalFormatting>
  <conditionalFormatting sqref="H32">
    <cfRule type="containsText" dxfId="24" priority="34" operator="containsText" text="New Sign Required">
      <formula>NOT(ISERROR(SEARCH("New Sign Required",H32)))</formula>
    </cfRule>
  </conditionalFormatting>
  <conditionalFormatting sqref="G32">
    <cfRule type="containsText" dxfId="23" priority="33" operator="containsText" text="Action Required">
      <formula>NOT(ISERROR(SEARCH("Action Required",G32)))</formula>
    </cfRule>
  </conditionalFormatting>
  <conditionalFormatting sqref="H32">
    <cfRule type="containsText" dxfId="22" priority="32" operator="containsText" text="Action Required">
      <formula>NOT(ISERROR(SEARCH("Action Required",H32)))</formula>
    </cfRule>
  </conditionalFormatting>
  <conditionalFormatting sqref="H32">
    <cfRule type="containsText" dxfId="21" priority="30" operator="containsText" text="Remove Old Sign">
      <formula>NOT(ISERROR(SEARCH("Remove Old Sign",H32)))</formula>
    </cfRule>
    <cfRule type="containsText" dxfId="20" priority="31" operator="containsText" text="Move Sign to New Location">
      <formula>NOT(ISERROR(SEARCH("Move Sign to New Location",H32)))</formula>
    </cfRule>
  </conditionalFormatting>
  <conditionalFormatting sqref="G32">
    <cfRule type="containsText" dxfId="19" priority="29" operator="containsText" text="Remove Old Tag">
      <formula>NOT(ISERROR(SEARCH("Remove Old Tag",G32)))</formula>
    </cfRule>
  </conditionalFormatting>
  <conditionalFormatting sqref="G31">
    <cfRule type="containsText" dxfId="18" priority="28" operator="containsText" text="New Tag Required">
      <formula>NOT(ISERROR(SEARCH("New Tag Required",G31)))</formula>
    </cfRule>
  </conditionalFormatting>
  <conditionalFormatting sqref="H31">
    <cfRule type="containsText" dxfId="17" priority="27" operator="containsText" text="New Sign Required">
      <formula>NOT(ISERROR(SEARCH("New Sign Required",H31)))</formula>
    </cfRule>
  </conditionalFormatting>
  <conditionalFormatting sqref="G31">
    <cfRule type="containsText" dxfId="16" priority="26" operator="containsText" text="Action Required">
      <formula>NOT(ISERROR(SEARCH("Action Required",G31)))</formula>
    </cfRule>
  </conditionalFormatting>
  <conditionalFormatting sqref="H31">
    <cfRule type="containsText" dxfId="15" priority="25" operator="containsText" text="Action Required">
      <formula>NOT(ISERROR(SEARCH("Action Required",H31)))</formula>
    </cfRule>
  </conditionalFormatting>
  <conditionalFormatting sqref="H31">
    <cfRule type="containsText" dxfId="14" priority="23" operator="containsText" text="Remove Old Sign">
      <formula>NOT(ISERROR(SEARCH("Remove Old Sign",H31)))</formula>
    </cfRule>
    <cfRule type="containsText" dxfId="13" priority="24" operator="containsText" text="Move Sign to New Location">
      <formula>NOT(ISERROR(SEARCH("Move Sign to New Location",H31)))</formula>
    </cfRule>
  </conditionalFormatting>
  <conditionalFormatting sqref="G31">
    <cfRule type="containsText" dxfId="12" priority="22" operator="containsText" text="Remove Old Tag">
      <formula>NOT(ISERROR(SEARCH("Remove Old Tag",G31)))</formula>
    </cfRule>
  </conditionalFormatting>
  <conditionalFormatting sqref="J30">
    <cfRule type="cellIs" dxfId="11" priority="10" operator="equal">
      <formula>0</formula>
    </cfRule>
  </conditionalFormatting>
  <conditionalFormatting sqref="M30">
    <cfRule type="cellIs" dxfId="10" priority="9" operator="equal">
      <formula>0</formula>
    </cfRule>
  </conditionalFormatting>
  <conditionalFormatting sqref="J30 M30">
    <cfRule type="cellIs" dxfId="9" priority="6" operator="equal">
      <formula>"In Progress"</formula>
    </cfRule>
    <cfRule type="cellIs" dxfId="8" priority="7" operator="equal">
      <formula>"Log Issues"</formula>
    </cfRule>
    <cfRule type="cellIs" dxfId="7" priority="8" operator="equal">
      <formula>"N/A"</formula>
    </cfRule>
  </conditionalFormatting>
  <dataValidations count="2">
    <dataValidation type="list" allowBlank="1" showInputMessage="1" showErrorMessage="1" sqref="H183:H387">
      <formula1>DoorSignage</formula1>
    </dataValidation>
    <dataValidation type="list" allowBlank="1" showInputMessage="1" showErrorMessage="1" sqref="D6:D5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H45 H48:H182 H41:H42 H21 H14 H38 H31:H32</xm:sqref>
        </x14:dataValidation>
        <x14:dataValidation type="list" allowBlank="1" showInputMessage="1" showErrorMessage="1">
          <x14:formula1>
            <xm:f>Lookup!$A$1:$A$4</xm:f>
          </x14:formula1>
          <xm:sqref>G45 G48:G182 G41:G42 G21 G14 G38 G31:G32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O6:O9</xm:sqref>
        </x14:dataValidation>
        <x14:dataValidation type="list" allowBlank="1" showInputMessage="1" showErrorMessage="1">
          <x14:formula1>
            <xm:f>Lookup!$F$1:$F$7</xm:f>
          </x14:formula1>
          <xm:sqref>J6:J13 J15:J20 J22:J23</xm:sqref>
        </x14:dataValidation>
        <x14:dataValidation type="list" allowBlank="1" showInputMessage="1" showErrorMessage="1">
          <x14:formula1>
            <xm:f>Lookup!$F$1:$F$8</xm:f>
          </x14:formula1>
          <xm:sqref>M6:M13 M15:M20 M22:M23</xm:sqref>
        </x14:dataValidation>
        <x14:dataValidation type="list" allowBlank="1" showInputMessage="1" showErrorMessage="1">
          <x14:formula1>
            <xm:f>Lookup!$A$1:$A$8</xm:f>
          </x14:formula1>
          <xm:sqref>G6:G13 G15:G20 G22:G30 G33:G37</xm:sqref>
        </x14:dataValidation>
        <x14:dataValidation type="list" allowBlank="1" showInputMessage="1" showErrorMessage="1">
          <x14:formula1>
            <xm:f>Lookup!$D$1:$D$10</xm:f>
          </x14:formula1>
          <xm:sqref>H6:H13 H15:H20 H22:H30 H33:H37</xm:sqref>
        </x14:dataValidation>
        <x14:dataValidation type="list" allowBlank="1" showInputMessage="1">
          <x14:formula1>
            <xm:f>Lookup!$E$1:$E$19</xm:f>
          </x14:formula1>
          <xm:sqref>C6:C182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1"/>
  <sheetViews>
    <sheetView zoomScale="90" zoomScaleNormal="90" workbookViewId="0">
      <selection activeCell="D19" sqref="D19:D21"/>
    </sheetView>
  </sheetViews>
  <sheetFormatPr defaultColWidth="9.140625" defaultRowHeight="15" x14ac:dyDescent="0.25"/>
  <cols>
    <col min="1" max="1" width="22.42578125" style="47" bestFit="1" customWidth="1"/>
    <col min="2" max="2" width="32.5703125" style="47" customWidth="1"/>
    <col min="3" max="3" width="24" style="40" customWidth="1"/>
    <col min="4" max="4" width="14.28515625" style="40" bestFit="1" customWidth="1"/>
    <col min="5" max="5" width="19.140625" style="40" customWidth="1"/>
    <col min="6" max="6" width="13.28515625" style="40" bestFit="1" customWidth="1"/>
    <col min="7" max="7" width="18.5703125" style="40" customWidth="1"/>
    <col min="8" max="8" width="26.85546875" style="69" customWidth="1"/>
    <col min="9" max="9" width="26.85546875" style="41" customWidth="1"/>
    <col min="10" max="16384" width="9.140625" style="40"/>
  </cols>
  <sheetData>
    <row r="1" spans="1:8" x14ac:dyDescent="0.25">
      <c r="A1" s="36" t="s">
        <v>7</v>
      </c>
      <c r="B1" s="37" t="str">
        <f>'KD Changes'!B1:C1</f>
        <v>0113</v>
      </c>
      <c r="C1" s="38"/>
      <c r="D1" s="17" t="s">
        <v>10</v>
      </c>
      <c r="E1" s="39">
        <f>'KD Changes'!G1</f>
        <v>42706</v>
      </c>
    </row>
    <row r="2" spans="1:8" ht="15" customHeight="1" x14ac:dyDescent="0.25">
      <c r="A2" s="42" t="s">
        <v>8</v>
      </c>
      <c r="B2" s="43" t="str">
        <f>VLOOKUP(B1,[1]BuildingList!A:B,2,FALSE)</f>
        <v>Shively Sports Center</v>
      </c>
      <c r="C2" s="44"/>
      <c r="D2" s="45" t="s">
        <v>12</v>
      </c>
      <c r="E2" s="46" t="str">
        <f>'KD Changes'!G2</f>
        <v>Sawyer Wilson</v>
      </c>
    </row>
    <row r="5" spans="1:8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  <c r="H5" s="70"/>
    </row>
    <row r="6" spans="1:8" ht="15.75" thickTop="1" x14ac:dyDescent="0.25">
      <c r="A6" s="73" t="s">
        <v>224</v>
      </c>
      <c r="B6" s="74" t="s">
        <v>225</v>
      </c>
      <c r="C6" s="1" t="s">
        <v>64</v>
      </c>
      <c r="D6" s="1"/>
      <c r="H6" s="47"/>
    </row>
    <row r="7" spans="1:8" x14ac:dyDescent="0.25">
      <c r="A7" s="73" t="s">
        <v>232</v>
      </c>
      <c r="B7" s="74" t="s">
        <v>231</v>
      </c>
      <c r="C7" s="1" t="s">
        <v>64</v>
      </c>
      <c r="D7" s="1"/>
      <c r="H7" s="47"/>
    </row>
    <row r="8" spans="1:8" x14ac:dyDescent="0.25">
      <c r="A8" s="73" t="s">
        <v>109</v>
      </c>
      <c r="B8" s="74" t="s">
        <v>159</v>
      </c>
      <c r="C8" s="1" t="s">
        <v>135</v>
      </c>
      <c r="D8" s="1"/>
      <c r="E8" s="40" t="s">
        <v>233</v>
      </c>
      <c r="H8" s="47"/>
    </row>
    <row r="9" spans="1:8" x14ac:dyDescent="0.25">
      <c r="A9" s="73" t="s">
        <v>160</v>
      </c>
      <c r="B9" s="74" t="s">
        <v>161</v>
      </c>
      <c r="C9" s="77" t="s">
        <v>135</v>
      </c>
      <c r="D9" s="1"/>
      <c r="H9" s="47"/>
    </row>
    <row r="10" spans="1:8" x14ac:dyDescent="0.25">
      <c r="A10" s="73" t="s">
        <v>234</v>
      </c>
      <c r="B10" s="74" t="s">
        <v>226</v>
      </c>
      <c r="C10" s="77" t="s">
        <v>64</v>
      </c>
      <c r="D10" s="1"/>
      <c r="H10" s="47"/>
    </row>
    <row r="11" spans="1:8" x14ac:dyDescent="0.25">
      <c r="A11" s="73" t="s">
        <v>164</v>
      </c>
      <c r="B11" s="74" t="s">
        <v>165</v>
      </c>
      <c r="C11" s="77" t="s">
        <v>135</v>
      </c>
      <c r="D11" s="1"/>
      <c r="H11" s="47"/>
    </row>
    <row r="12" spans="1:8" x14ac:dyDescent="0.25">
      <c r="A12" s="73" t="s">
        <v>140</v>
      </c>
      <c r="B12" s="74" t="s">
        <v>228</v>
      </c>
      <c r="C12" s="77" t="s">
        <v>64</v>
      </c>
      <c r="D12" s="1"/>
      <c r="H12" s="47"/>
    </row>
    <row r="13" spans="1:8" x14ac:dyDescent="0.25">
      <c r="A13" s="73" t="s">
        <v>113</v>
      </c>
      <c r="B13" s="74" t="s">
        <v>169</v>
      </c>
      <c r="C13" s="77" t="s">
        <v>135</v>
      </c>
      <c r="D13" s="1"/>
      <c r="E13" s="40" t="s">
        <v>235</v>
      </c>
      <c r="H13" s="47"/>
    </row>
    <row r="14" spans="1:8" x14ac:dyDescent="0.25">
      <c r="A14" s="73" t="s">
        <v>236</v>
      </c>
      <c r="B14" s="74" t="s">
        <v>227</v>
      </c>
      <c r="C14" s="77" t="s">
        <v>64</v>
      </c>
      <c r="D14" s="1"/>
      <c r="H14" s="47"/>
    </row>
    <row r="15" spans="1:8" x14ac:dyDescent="0.25">
      <c r="A15" s="73" t="s">
        <v>120</v>
      </c>
      <c r="B15" s="74" t="s">
        <v>176</v>
      </c>
      <c r="C15" s="77" t="s">
        <v>135</v>
      </c>
      <c r="D15" s="1"/>
      <c r="H15" s="47"/>
    </row>
    <row r="16" spans="1:8" x14ac:dyDescent="0.25">
      <c r="A16" s="73" t="s">
        <v>185</v>
      </c>
      <c r="B16" s="74" t="s">
        <v>186</v>
      </c>
      <c r="C16" s="77" t="s">
        <v>135</v>
      </c>
      <c r="D16" s="1"/>
      <c r="H16" s="47"/>
    </row>
    <row r="17" spans="1:8" x14ac:dyDescent="0.25">
      <c r="A17" s="73" t="s">
        <v>141</v>
      </c>
      <c r="B17" s="74" t="s">
        <v>229</v>
      </c>
      <c r="C17" s="77" t="s">
        <v>64</v>
      </c>
      <c r="D17" s="1"/>
      <c r="H17" s="47"/>
    </row>
    <row r="18" spans="1:8" x14ac:dyDescent="0.25">
      <c r="A18" s="73" t="s">
        <v>142</v>
      </c>
      <c r="B18" s="74" t="s">
        <v>230</v>
      </c>
      <c r="C18" s="77" t="s">
        <v>64</v>
      </c>
      <c r="D18" s="1"/>
      <c r="H18" s="47"/>
    </row>
    <row r="19" spans="1:8" x14ac:dyDescent="0.25">
      <c r="A19" s="73" t="s">
        <v>190</v>
      </c>
      <c r="B19" s="74" t="s">
        <v>191</v>
      </c>
      <c r="C19" s="40" t="s">
        <v>135</v>
      </c>
      <c r="D19" s="1"/>
      <c r="H19" s="47"/>
    </row>
    <row r="20" spans="1:8" x14ac:dyDescent="0.25">
      <c r="A20" s="73" t="s">
        <v>203</v>
      </c>
      <c r="B20" s="74" t="s">
        <v>204</v>
      </c>
      <c r="C20" s="40" t="s">
        <v>135</v>
      </c>
      <c r="D20" s="1"/>
      <c r="H20" s="47"/>
    </row>
    <row r="21" spans="1:8" x14ac:dyDescent="0.25">
      <c r="A21" s="40"/>
      <c r="B21" s="68"/>
      <c r="H21" s="47"/>
    </row>
    <row r="22" spans="1:8" x14ac:dyDescent="0.25">
      <c r="A22" s="40"/>
      <c r="B22" s="68"/>
      <c r="H22" s="47"/>
    </row>
    <row r="23" spans="1:8" x14ac:dyDescent="0.25">
      <c r="A23" s="40"/>
      <c r="B23" s="68"/>
      <c r="H23" s="71"/>
    </row>
    <row r="24" spans="1:8" x14ac:dyDescent="0.25">
      <c r="A24" s="40"/>
      <c r="B24" s="68"/>
      <c r="H24" s="47"/>
    </row>
    <row r="25" spans="1:8" x14ac:dyDescent="0.25">
      <c r="A25" s="40"/>
      <c r="B25" s="68"/>
      <c r="H25" s="47"/>
    </row>
    <row r="26" spans="1:8" x14ac:dyDescent="0.25">
      <c r="A26" s="40"/>
      <c r="B26" s="68"/>
      <c r="H26" s="47"/>
    </row>
    <row r="27" spans="1:8" x14ac:dyDescent="0.25">
      <c r="A27" s="40"/>
      <c r="B27" s="68"/>
      <c r="H27" s="47"/>
    </row>
    <row r="28" spans="1:8" x14ac:dyDescent="0.25">
      <c r="A28" s="40"/>
      <c r="B28" s="68"/>
      <c r="H28" s="47"/>
    </row>
    <row r="29" spans="1:8" x14ac:dyDescent="0.25">
      <c r="A29" s="40"/>
      <c r="B29" s="68"/>
      <c r="H29" s="71"/>
    </row>
    <row r="30" spans="1:8" x14ac:dyDescent="0.25">
      <c r="A30" s="40"/>
      <c r="B30" s="68"/>
      <c r="H30" s="71"/>
    </row>
    <row r="31" spans="1:8" x14ac:dyDescent="0.25">
      <c r="A31" s="40"/>
      <c r="B31" s="68"/>
      <c r="H31" s="47"/>
    </row>
    <row r="32" spans="1:8" x14ac:dyDescent="0.25">
      <c r="A32" s="40"/>
      <c r="B32" s="68"/>
      <c r="H32" s="47"/>
    </row>
    <row r="33" spans="1:8" x14ac:dyDescent="0.25">
      <c r="A33" s="40"/>
      <c r="B33" s="68"/>
      <c r="H33" s="47"/>
    </row>
    <row r="34" spans="1:8" x14ac:dyDescent="0.25">
      <c r="A34" s="40"/>
      <c r="B34" s="68"/>
      <c r="H34" s="47"/>
    </row>
    <row r="35" spans="1:8" x14ac:dyDescent="0.25">
      <c r="A35" s="40"/>
      <c r="B35" s="68"/>
      <c r="H35" s="47"/>
    </row>
    <row r="36" spans="1:8" x14ac:dyDescent="0.25">
      <c r="A36" s="40"/>
      <c r="B36" s="68"/>
      <c r="H36" s="47"/>
    </row>
    <row r="37" spans="1:8" x14ac:dyDescent="0.25">
      <c r="A37" s="40"/>
      <c r="B37" s="68"/>
      <c r="H37" s="72"/>
    </row>
    <row r="38" spans="1:8" x14ac:dyDescent="0.25">
      <c r="A38" s="40"/>
      <c r="B38" s="68"/>
      <c r="H38" s="72"/>
    </row>
    <row r="39" spans="1:8" x14ac:dyDescent="0.25">
      <c r="A39" s="40"/>
      <c r="B39" s="40"/>
      <c r="H39" s="72"/>
    </row>
    <row r="40" spans="1:8" x14ac:dyDescent="0.25">
      <c r="A40" s="40"/>
      <c r="B40" s="40"/>
      <c r="H40" s="72"/>
    </row>
    <row r="41" spans="1:8" x14ac:dyDescent="0.25">
      <c r="A41" s="40"/>
      <c r="B41" s="40"/>
      <c r="H41" s="47"/>
    </row>
    <row r="42" spans="1:8" x14ac:dyDescent="0.25">
      <c r="A42" s="40"/>
      <c r="B42" s="40"/>
      <c r="H42" s="47"/>
    </row>
    <row r="43" spans="1:8" x14ac:dyDescent="0.25">
      <c r="A43" s="40"/>
      <c r="B43" s="40"/>
      <c r="H43" s="47"/>
    </row>
    <row r="44" spans="1:8" x14ac:dyDescent="0.25">
      <c r="A44" s="40"/>
      <c r="B44" s="40"/>
      <c r="H44" s="47"/>
    </row>
    <row r="45" spans="1:8" x14ac:dyDescent="0.25">
      <c r="A45" s="40"/>
      <c r="B45" s="40"/>
      <c r="H45" s="47"/>
    </row>
    <row r="46" spans="1:8" x14ac:dyDescent="0.25">
      <c r="A46" s="40"/>
      <c r="B46" s="40"/>
      <c r="H46" s="47"/>
    </row>
    <row r="47" spans="1:8" x14ac:dyDescent="0.25">
      <c r="A47" s="40"/>
      <c r="B47" s="40"/>
      <c r="H47" s="47"/>
    </row>
    <row r="48" spans="1:8" x14ac:dyDescent="0.25">
      <c r="A48" s="40"/>
      <c r="B48" s="40"/>
      <c r="H48" s="47"/>
    </row>
    <row r="49" spans="1:8" x14ac:dyDescent="0.25">
      <c r="A49" s="40"/>
      <c r="B49" s="40"/>
      <c r="H49" s="47"/>
    </row>
    <row r="50" spans="1:8" x14ac:dyDescent="0.25">
      <c r="A50" s="40"/>
      <c r="B50" s="40"/>
      <c r="H50" s="47"/>
    </row>
    <row r="51" spans="1:8" x14ac:dyDescent="0.25">
      <c r="A51" s="40"/>
      <c r="B51" s="40"/>
      <c r="H51" s="47"/>
    </row>
    <row r="52" spans="1:8" x14ac:dyDescent="0.25">
      <c r="A52" s="40"/>
      <c r="B52" s="40"/>
      <c r="H52" s="47"/>
    </row>
    <row r="53" spans="1:8" x14ac:dyDescent="0.25">
      <c r="A53" s="40"/>
      <c r="B53" s="40"/>
      <c r="H53" s="47"/>
    </row>
    <row r="54" spans="1:8" x14ac:dyDescent="0.25">
      <c r="A54" s="40"/>
      <c r="B54" s="40"/>
      <c r="H54" s="47"/>
    </row>
    <row r="55" spans="1:8" x14ac:dyDescent="0.25">
      <c r="A55" s="40"/>
      <c r="B55" s="40"/>
      <c r="H55" s="47"/>
    </row>
    <row r="56" spans="1:8" x14ac:dyDescent="0.25">
      <c r="A56" s="40"/>
      <c r="B56" s="40"/>
      <c r="H56" s="47"/>
    </row>
    <row r="57" spans="1:8" x14ac:dyDescent="0.25">
      <c r="A57" s="40"/>
      <c r="B57" s="40"/>
      <c r="H57" s="47"/>
    </row>
    <row r="58" spans="1:8" x14ac:dyDescent="0.25">
      <c r="A58" s="40"/>
      <c r="B58" s="40"/>
      <c r="H58" s="47"/>
    </row>
    <row r="59" spans="1:8" x14ac:dyDescent="0.25">
      <c r="A59" s="40"/>
      <c r="B59" s="40"/>
      <c r="H59" s="47"/>
    </row>
    <row r="60" spans="1:8" x14ac:dyDescent="0.25">
      <c r="A60" s="40"/>
      <c r="B60" s="40"/>
      <c r="H60" s="47"/>
    </row>
    <row r="61" spans="1:8" x14ac:dyDescent="0.25">
      <c r="A61" s="40"/>
      <c r="B61" s="40"/>
      <c r="H61" s="47"/>
    </row>
    <row r="62" spans="1:8" x14ac:dyDescent="0.25">
      <c r="A62" s="40"/>
      <c r="B62" s="40"/>
      <c r="H62" s="47"/>
    </row>
    <row r="63" spans="1:8" x14ac:dyDescent="0.25">
      <c r="A63" s="40"/>
      <c r="B63" s="40"/>
      <c r="H63" s="47"/>
    </row>
    <row r="64" spans="1:8" x14ac:dyDescent="0.25">
      <c r="A64" s="40"/>
      <c r="B64" s="40"/>
      <c r="H64" s="47"/>
    </row>
    <row r="65" spans="1:8" x14ac:dyDescent="0.25">
      <c r="A65" s="40"/>
      <c r="B65" s="40"/>
      <c r="H65" s="47"/>
    </row>
    <row r="66" spans="1:8" x14ac:dyDescent="0.25">
      <c r="A66" s="40"/>
      <c r="B66" s="40"/>
      <c r="H66" s="47"/>
    </row>
    <row r="67" spans="1:8" x14ac:dyDescent="0.25">
      <c r="A67" s="40"/>
      <c r="B67" s="40"/>
      <c r="H67" s="47"/>
    </row>
    <row r="68" spans="1:8" x14ac:dyDescent="0.25">
      <c r="A68" s="40"/>
      <c r="B68" s="40"/>
      <c r="H68" s="47"/>
    </row>
    <row r="69" spans="1:8" x14ac:dyDescent="0.25">
      <c r="A69" s="40"/>
      <c r="B69" s="40"/>
      <c r="H69" s="47"/>
    </row>
    <row r="70" spans="1:8" x14ac:dyDescent="0.25">
      <c r="A70" s="40"/>
      <c r="B70" s="40"/>
      <c r="H70" s="47"/>
    </row>
    <row r="71" spans="1:8" x14ac:dyDescent="0.25">
      <c r="A71" s="40"/>
      <c r="B71" s="40"/>
      <c r="H71" s="47"/>
    </row>
    <row r="72" spans="1:8" x14ac:dyDescent="0.25">
      <c r="A72" s="40"/>
      <c r="B72" s="40"/>
      <c r="H72" s="47"/>
    </row>
    <row r="73" spans="1:8" x14ac:dyDescent="0.25">
      <c r="A73" s="40"/>
      <c r="B73" s="40"/>
      <c r="H73" s="47"/>
    </row>
    <row r="74" spans="1:8" x14ac:dyDescent="0.25">
      <c r="A74" s="40"/>
      <c r="B74" s="40"/>
      <c r="H74" s="47"/>
    </row>
    <row r="75" spans="1:8" x14ac:dyDescent="0.25">
      <c r="A75" s="40"/>
      <c r="B75" s="40"/>
      <c r="H75" s="47"/>
    </row>
    <row r="76" spans="1:8" x14ac:dyDescent="0.25">
      <c r="A76" s="40"/>
      <c r="B76" s="40"/>
      <c r="H76" s="47"/>
    </row>
    <row r="77" spans="1:8" x14ac:dyDescent="0.25">
      <c r="A77" s="40"/>
      <c r="B77" s="40"/>
      <c r="H77" s="47"/>
    </row>
    <row r="78" spans="1:8" x14ac:dyDescent="0.25">
      <c r="A78" s="40"/>
      <c r="B78" s="40"/>
      <c r="H78" s="47"/>
    </row>
    <row r="79" spans="1:8" x14ac:dyDescent="0.25">
      <c r="A79" s="40"/>
      <c r="B79" s="40"/>
      <c r="H79" s="47"/>
    </row>
    <row r="80" spans="1:8" x14ac:dyDescent="0.25">
      <c r="A80" s="40"/>
      <c r="B80" s="40"/>
      <c r="H80" s="47"/>
    </row>
    <row r="81" spans="1:8" x14ac:dyDescent="0.25">
      <c r="A81" s="40"/>
      <c r="B81" s="40"/>
      <c r="H81" s="47"/>
    </row>
    <row r="82" spans="1:8" x14ac:dyDescent="0.25">
      <c r="A82" s="40"/>
      <c r="B82" s="40"/>
      <c r="H82" s="47"/>
    </row>
    <row r="83" spans="1:8" x14ac:dyDescent="0.25">
      <c r="A83" s="40"/>
      <c r="B83" s="40"/>
      <c r="H83" s="47"/>
    </row>
    <row r="84" spans="1:8" x14ac:dyDescent="0.25">
      <c r="A84" s="40"/>
      <c r="B84" s="40"/>
      <c r="H84" s="47"/>
    </row>
    <row r="85" spans="1:8" x14ac:dyDescent="0.25">
      <c r="A85" s="40"/>
      <c r="B85" s="40"/>
      <c r="H85" s="47"/>
    </row>
    <row r="86" spans="1:8" x14ac:dyDescent="0.25">
      <c r="A86" s="40"/>
      <c r="B86" s="40"/>
      <c r="H86" s="47"/>
    </row>
    <row r="87" spans="1:8" x14ac:dyDescent="0.25">
      <c r="A87" s="40"/>
      <c r="B87" s="40"/>
      <c r="H87" s="47"/>
    </row>
    <row r="88" spans="1:8" x14ac:dyDescent="0.25">
      <c r="A88" s="40"/>
      <c r="B88" s="40"/>
      <c r="H88" s="47"/>
    </row>
    <row r="89" spans="1:8" x14ac:dyDescent="0.25">
      <c r="A89" s="40"/>
      <c r="B89" s="40"/>
      <c r="H89" s="47"/>
    </row>
    <row r="90" spans="1:8" x14ac:dyDescent="0.25">
      <c r="A90" s="40"/>
      <c r="B90" s="40"/>
      <c r="H90" s="47"/>
    </row>
    <row r="91" spans="1:8" x14ac:dyDescent="0.25">
      <c r="A91" s="40"/>
      <c r="B91" s="40"/>
      <c r="H91" s="47"/>
    </row>
    <row r="92" spans="1:8" x14ac:dyDescent="0.25">
      <c r="A92" s="40"/>
      <c r="B92" s="40"/>
      <c r="H92" s="47"/>
    </row>
    <row r="93" spans="1:8" x14ac:dyDescent="0.25">
      <c r="A93" s="40"/>
      <c r="B93" s="40"/>
      <c r="H93" s="47"/>
    </row>
    <row r="94" spans="1:8" x14ac:dyDescent="0.25">
      <c r="A94" s="40"/>
      <c r="B94" s="40"/>
      <c r="H94" s="47"/>
    </row>
    <row r="95" spans="1:8" x14ac:dyDescent="0.25">
      <c r="A95" s="40"/>
      <c r="B95" s="40"/>
      <c r="H95" s="47"/>
    </row>
    <row r="96" spans="1:8" x14ac:dyDescent="0.25">
      <c r="A96" s="40"/>
      <c r="B96" s="40"/>
      <c r="H96" s="47"/>
    </row>
    <row r="97" spans="1:8" x14ac:dyDescent="0.25">
      <c r="A97" s="40"/>
      <c r="B97" s="40"/>
      <c r="H97" s="47"/>
    </row>
    <row r="98" spans="1:8" x14ac:dyDescent="0.25">
      <c r="A98" s="40"/>
      <c r="B98" s="40"/>
      <c r="H98" s="47"/>
    </row>
    <row r="99" spans="1:8" x14ac:dyDescent="0.25">
      <c r="A99" s="40"/>
      <c r="B99" s="40"/>
      <c r="H99" s="47"/>
    </row>
    <row r="100" spans="1:8" x14ac:dyDescent="0.25">
      <c r="A100" s="40"/>
      <c r="B100" s="40"/>
      <c r="H100" s="47"/>
    </row>
    <row r="101" spans="1:8" x14ac:dyDescent="0.25">
      <c r="A101" s="40"/>
      <c r="B101" s="40"/>
      <c r="H101" s="47"/>
    </row>
    <row r="102" spans="1:8" x14ac:dyDescent="0.25">
      <c r="A102" s="40"/>
      <c r="B102" s="40"/>
      <c r="H102" s="47"/>
    </row>
    <row r="103" spans="1:8" x14ac:dyDescent="0.25">
      <c r="A103" s="40"/>
      <c r="B103" s="40"/>
    </row>
    <row r="104" spans="1:8" x14ac:dyDescent="0.25">
      <c r="A104" s="40"/>
      <c r="B104" s="40"/>
    </row>
    <row r="181" spans="3:3" x14ac:dyDescent="0.25">
      <c r="C181" s="40" t="s">
        <v>29</v>
      </c>
    </row>
  </sheetData>
  <sheetProtection insertRows="0" deleteRows="0" selectLockedCells="1"/>
  <conditionalFormatting sqref="D38:D82">
    <cfRule type="containsText" dxfId="6" priority="15" operator="containsText" text="Yes">
      <formula>NOT(ISERROR(SEARCH("Yes",D38)))</formula>
    </cfRule>
  </conditionalFormatting>
  <conditionalFormatting sqref="G44:G80">
    <cfRule type="containsText" dxfId="5" priority="13" operator="containsText" text="Action Required">
      <formula>NOT(ISERROR(SEARCH("Action Required",G44)))</formula>
    </cfRule>
  </conditionalFormatting>
  <conditionalFormatting sqref="D83:D182">
    <cfRule type="containsText" dxfId="4" priority="7" operator="containsText" text="Yes">
      <formula>NOT(ISERROR(SEARCH("Yes",D83)))</formula>
    </cfRule>
  </conditionalFormatting>
  <conditionalFormatting sqref="G81:G180">
    <cfRule type="containsText" dxfId="3" priority="5" operator="containsText" text="Action Required">
      <formula>NOT(ISERROR(SEARCH("Action Required",G81)))</formula>
    </cfRule>
  </conditionalFormatting>
  <conditionalFormatting sqref="G5">
    <cfRule type="containsText" dxfId="2" priority="2" operator="containsText" text="Remove Old Sign">
      <formula>NOT(ISERROR(SEARCH("Remove Old Sign",G5)))</formula>
    </cfRule>
    <cfRule type="containsText" dxfId="1" priority="3" operator="containsText" text="Move Sign to New Location">
      <formula>NOT(ISERROR(SEARCH("Move Sign to New Location",G5)))</formula>
    </cfRule>
  </conditionalFormatting>
  <conditionalFormatting sqref="F5 G3:G4 E1:E2 G44:G1048576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38:D57">
      <formula1>YesNo</formula1>
    </dataValidation>
    <dataValidation type="list" allowBlank="1" showInputMessage="1" showErrorMessage="1" sqref="C6:C36">
      <formula1>"Add,Deactivate, Change SqFt, Change Description"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G44:G180</xm:sqref>
        </x14:dataValidation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C37:C180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54"/>
  <sheetViews>
    <sheetView workbookViewId="0">
      <selection activeCell="A2" sqref="A2:D49"/>
    </sheetView>
  </sheetViews>
  <sheetFormatPr defaultRowHeight="15" x14ac:dyDescent="0.25"/>
  <cols>
    <col min="1" max="1" width="17.5703125" bestFit="1" customWidth="1"/>
    <col min="2" max="2" width="36.85546875" bestFit="1" customWidth="1"/>
  </cols>
  <sheetData>
    <row r="1" spans="1:4" x14ac:dyDescent="0.25">
      <c r="A1" s="73" t="s">
        <v>144</v>
      </c>
      <c r="B1" s="74" t="s">
        <v>145</v>
      </c>
    </row>
    <row r="2" spans="1:4" x14ac:dyDescent="0.25">
      <c r="A2" s="73" t="s">
        <v>146</v>
      </c>
      <c r="B2" s="74" t="s">
        <v>147</v>
      </c>
      <c r="D2" t="s">
        <v>215</v>
      </c>
    </row>
    <row r="3" spans="1:4" hidden="1" x14ac:dyDescent="0.25">
      <c r="A3" s="73" t="s">
        <v>148</v>
      </c>
      <c r="B3" s="74" t="s">
        <v>149</v>
      </c>
    </row>
    <row r="4" spans="1:4" hidden="1" x14ac:dyDescent="0.25">
      <c r="A4" s="73" t="s">
        <v>150</v>
      </c>
      <c r="B4" s="74" t="s">
        <v>151</v>
      </c>
    </row>
    <row r="5" spans="1:4" hidden="1" x14ac:dyDescent="0.25">
      <c r="A5" s="73" t="s">
        <v>152</v>
      </c>
      <c r="B5" s="74" t="s">
        <v>153</v>
      </c>
    </row>
    <row r="6" spans="1:4" hidden="1" x14ac:dyDescent="0.25">
      <c r="A6" s="73" t="s">
        <v>154</v>
      </c>
      <c r="B6" s="74" t="s">
        <v>155</v>
      </c>
    </row>
    <row r="7" spans="1:4" hidden="1" x14ac:dyDescent="0.25">
      <c r="A7" s="73" t="s">
        <v>156</v>
      </c>
      <c r="B7" s="74" t="s">
        <v>157</v>
      </c>
    </row>
    <row r="8" spans="1:4" hidden="1" x14ac:dyDescent="0.25">
      <c r="A8" s="73" t="s">
        <v>108</v>
      </c>
      <c r="B8" s="74" t="s">
        <v>158</v>
      </c>
    </row>
    <row r="9" spans="1:4" x14ac:dyDescent="0.25">
      <c r="A9" s="73" t="s">
        <v>109</v>
      </c>
      <c r="B9" s="74" t="s">
        <v>159</v>
      </c>
      <c r="D9" t="s">
        <v>216</v>
      </c>
    </row>
    <row r="10" spans="1:4" x14ac:dyDescent="0.25">
      <c r="A10" s="73" t="s">
        <v>160</v>
      </c>
      <c r="B10" s="74" t="s">
        <v>161</v>
      </c>
      <c r="D10" t="s">
        <v>217</v>
      </c>
    </row>
    <row r="11" spans="1:4" hidden="1" x14ac:dyDescent="0.25">
      <c r="A11" s="73" t="s">
        <v>162</v>
      </c>
      <c r="B11" s="74" t="s">
        <v>163</v>
      </c>
    </row>
    <row r="12" spans="1:4" s="1" customFormat="1" x14ac:dyDescent="0.25">
      <c r="A12" s="73"/>
      <c r="B12" s="74"/>
      <c r="D12" s="1" t="s">
        <v>218</v>
      </c>
    </row>
    <row r="13" spans="1:4" x14ac:dyDescent="0.25">
      <c r="A13" s="73" t="s">
        <v>164</v>
      </c>
      <c r="B13" s="74" t="s">
        <v>165</v>
      </c>
      <c r="D13" t="s">
        <v>217</v>
      </c>
    </row>
    <row r="14" spans="1:4" hidden="1" x14ac:dyDescent="0.25">
      <c r="A14" s="73" t="s">
        <v>110</v>
      </c>
      <c r="B14" s="74" t="s">
        <v>166</v>
      </c>
    </row>
    <row r="15" spans="1:4" hidden="1" x14ac:dyDescent="0.25">
      <c r="A15" s="73" t="s">
        <v>111</v>
      </c>
      <c r="B15" s="74" t="s">
        <v>167</v>
      </c>
    </row>
    <row r="16" spans="1:4" hidden="1" x14ac:dyDescent="0.25">
      <c r="A16" s="73" t="s">
        <v>112</v>
      </c>
      <c r="B16" s="74" t="s">
        <v>168</v>
      </c>
    </row>
    <row r="17" spans="1:4" x14ac:dyDescent="0.25">
      <c r="A17" s="73" t="s">
        <v>113</v>
      </c>
      <c r="B17" s="74" t="s">
        <v>169</v>
      </c>
      <c r="D17" t="s">
        <v>221</v>
      </c>
    </row>
    <row r="18" spans="1:4" hidden="1" x14ac:dyDescent="0.25">
      <c r="A18" s="73" t="s">
        <v>114</v>
      </c>
      <c r="B18" s="74" t="s">
        <v>170</v>
      </c>
    </row>
    <row r="19" spans="1:4" hidden="1" x14ac:dyDescent="0.25">
      <c r="A19" s="73" t="s">
        <v>115</v>
      </c>
      <c r="B19" s="74" t="s">
        <v>171</v>
      </c>
    </row>
    <row r="20" spans="1:4" hidden="1" x14ac:dyDescent="0.25">
      <c r="A20" s="73" t="s">
        <v>116</v>
      </c>
      <c r="B20" s="74" t="s">
        <v>172</v>
      </c>
    </row>
    <row r="21" spans="1:4" hidden="1" x14ac:dyDescent="0.25">
      <c r="A21" s="73" t="s">
        <v>117</v>
      </c>
      <c r="B21" s="74" t="s">
        <v>173</v>
      </c>
    </row>
    <row r="22" spans="1:4" hidden="1" x14ac:dyDescent="0.25">
      <c r="A22" s="73" t="s">
        <v>118</v>
      </c>
      <c r="B22" s="74" t="s">
        <v>174</v>
      </c>
    </row>
    <row r="23" spans="1:4" s="1" customFormat="1" x14ac:dyDescent="0.25">
      <c r="A23" s="73"/>
      <c r="B23" s="74"/>
      <c r="D23" s="1" t="s">
        <v>219</v>
      </c>
    </row>
    <row r="24" spans="1:4" hidden="1" x14ac:dyDescent="0.25">
      <c r="A24" s="73" t="s">
        <v>119</v>
      </c>
      <c r="B24" s="74" t="s">
        <v>175</v>
      </c>
    </row>
    <row r="25" spans="1:4" x14ac:dyDescent="0.25">
      <c r="A25" s="73" t="s">
        <v>120</v>
      </c>
      <c r="B25" s="74" t="s">
        <v>176</v>
      </c>
      <c r="D25" t="s">
        <v>217</v>
      </c>
    </row>
    <row r="26" spans="1:4" hidden="1" x14ac:dyDescent="0.25">
      <c r="A26" s="73" t="s">
        <v>121</v>
      </c>
      <c r="B26" s="74" t="s">
        <v>177</v>
      </c>
    </row>
    <row r="27" spans="1:4" hidden="1" x14ac:dyDescent="0.25">
      <c r="A27" s="73" t="s">
        <v>122</v>
      </c>
      <c r="B27" s="74" t="s">
        <v>178</v>
      </c>
    </row>
    <row r="28" spans="1:4" hidden="1" x14ac:dyDescent="0.25">
      <c r="A28" s="73" t="s">
        <v>123</v>
      </c>
      <c r="B28" s="74" t="s">
        <v>179</v>
      </c>
    </row>
    <row r="29" spans="1:4" s="1" customFormat="1" x14ac:dyDescent="0.25">
      <c r="A29" s="73"/>
      <c r="B29" s="74"/>
      <c r="D29" s="1" t="s">
        <v>220</v>
      </c>
    </row>
    <row r="30" spans="1:4" hidden="1" x14ac:dyDescent="0.25">
      <c r="A30" s="73" t="s">
        <v>124</v>
      </c>
      <c r="B30" s="74" t="s">
        <v>180</v>
      </c>
    </row>
    <row r="31" spans="1:4" hidden="1" x14ac:dyDescent="0.25">
      <c r="A31" s="73" t="s">
        <v>125</v>
      </c>
      <c r="B31" s="74" t="s">
        <v>181</v>
      </c>
    </row>
    <row r="32" spans="1:4" hidden="1" x14ac:dyDescent="0.25">
      <c r="A32" s="73" t="s">
        <v>126</v>
      </c>
      <c r="B32" s="74" t="s">
        <v>182</v>
      </c>
    </row>
    <row r="33" spans="1:4" hidden="1" x14ac:dyDescent="0.25">
      <c r="A33" s="73" t="s">
        <v>183</v>
      </c>
      <c r="B33" s="74" t="s">
        <v>184</v>
      </c>
    </row>
    <row r="34" spans="1:4" x14ac:dyDescent="0.25">
      <c r="A34" s="73" t="s">
        <v>185</v>
      </c>
      <c r="B34" s="74" t="s">
        <v>186</v>
      </c>
      <c r="D34" t="s">
        <v>217</v>
      </c>
    </row>
    <row r="35" spans="1:4" hidden="1" x14ac:dyDescent="0.25">
      <c r="A35" s="73" t="s">
        <v>127</v>
      </c>
      <c r="B35" s="74" t="s">
        <v>187</v>
      </c>
    </row>
    <row r="36" spans="1:4" hidden="1" x14ac:dyDescent="0.25">
      <c r="A36" s="73" t="s">
        <v>128</v>
      </c>
      <c r="B36" s="74" t="s">
        <v>188</v>
      </c>
    </row>
    <row r="37" spans="1:4" s="1" customFormat="1" x14ac:dyDescent="0.25">
      <c r="A37" s="73"/>
      <c r="B37" s="74"/>
      <c r="D37" s="1" t="s">
        <v>222</v>
      </c>
    </row>
    <row r="38" spans="1:4" s="1" customFormat="1" x14ac:dyDescent="0.25">
      <c r="A38" s="73"/>
      <c r="B38" s="74"/>
      <c r="D38" s="1" t="s">
        <v>223</v>
      </c>
    </row>
    <row r="39" spans="1:4" hidden="1" x14ac:dyDescent="0.25">
      <c r="A39" s="73" t="s">
        <v>129</v>
      </c>
      <c r="B39" s="74" t="s">
        <v>189</v>
      </c>
    </row>
    <row r="40" spans="1:4" x14ac:dyDescent="0.25">
      <c r="A40" s="73" t="s">
        <v>190</v>
      </c>
      <c r="B40" s="74" t="s">
        <v>191</v>
      </c>
      <c r="D40" t="s">
        <v>217</v>
      </c>
    </row>
    <row r="41" spans="1:4" hidden="1" x14ac:dyDescent="0.25">
      <c r="A41" s="73" t="s">
        <v>130</v>
      </c>
      <c r="B41" s="74" t="s">
        <v>192</v>
      </c>
    </row>
    <row r="42" spans="1:4" hidden="1" x14ac:dyDescent="0.25">
      <c r="A42" s="73" t="s">
        <v>193</v>
      </c>
      <c r="B42" s="74" t="s">
        <v>194</v>
      </c>
    </row>
    <row r="43" spans="1:4" hidden="1" x14ac:dyDescent="0.25">
      <c r="A43" s="73" t="s">
        <v>195</v>
      </c>
      <c r="B43" s="74" t="s">
        <v>196</v>
      </c>
    </row>
    <row r="44" spans="1:4" hidden="1" x14ac:dyDescent="0.25">
      <c r="A44" s="73" t="s">
        <v>197</v>
      </c>
      <c r="B44" s="74" t="s">
        <v>198</v>
      </c>
    </row>
    <row r="45" spans="1:4" hidden="1" x14ac:dyDescent="0.25">
      <c r="A45" s="73" t="s">
        <v>131</v>
      </c>
      <c r="B45" s="74" t="s">
        <v>199</v>
      </c>
    </row>
    <row r="46" spans="1:4" hidden="1" x14ac:dyDescent="0.25">
      <c r="A46" s="73" t="s">
        <v>132</v>
      </c>
      <c r="B46" s="74" t="s">
        <v>200</v>
      </c>
    </row>
    <row r="47" spans="1:4" hidden="1" x14ac:dyDescent="0.25">
      <c r="A47" s="73" t="s">
        <v>133</v>
      </c>
      <c r="B47" s="74" t="s">
        <v>201</v>
      </c>
    </row>
    <row r="48" spans="1:4" hidden="1" x14ac:dyDescent="0.25">
      <c r="A48" s="73" t="s">
        <v>134</v>
      </c>
      <c r="B48" s="74" t="s">
        <v>202</v>
      </c>
    </row>
    <row r="49" spans="1:4" x14ac:dyDescent="0.25">
      <c r="A49" s="73" t="s">
        <v>203</v>
      </c>
      <c r="B49" s="74" t="s">
        <v>204</v>
      </c>
      <c r="D49" t="s">
        <v>217</v>
      </c>
    </row>
    <row r="50" spans="1:4" hidden="1" x14ac:dyDescent="0.25">
      <c r="A50" s="73" t="s">
        <v>205</v>
      </c>
      <c r="B50" s="74" t="s">
        <v>206</v>
      </c>
    </row>
    <row r="51" spans="1:4" hidden="1" x14ac:dyDescent="0.25">
      <c r="A51" s="73" t="s">
        <v>207</v>
      </c>
      <c r="B51" s="74" t="s">
        <v>208</v>
      </c>
    </row>
    <row r="52" spans="1:4" hidden="1" x14ac:dyDescent="0.25">
      <c r="A52" s="73" t="s">
        <v>209</v>
      </c>
      <c r="B52" s="74" t="s">
        <v>210</v>
      </c>
    </row>
    <row r="53" spans="1:4" hidden="1" x14ac:dyDescent="0.25">
      <c r="A53" s="73" t="s">
        <v>211</v>
      </c>
      <c r="B53" s="74" t="s">
        <v>212</v>
      </c>
    </row>
    <row r="54" spans="1:4" hidden="1" x14ac:dyDescent="0.25">
      <c r="A54" s="73" t="s">
        <v>213</v>
      </c>
      <c r="B54" s="74" t="s">
        <v>214</v>
      </c>
    </row>
  </sheetData>
  <autoFilter ref="D1:D54">
    <filterColumn colId="0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1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Sheet1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2016-12-12T19:49:18Z</dcterms:modified>
</cp:coreProperties>
</file>