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84" yWindow="360" windowWidth="25968" windowHeight="12456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16" i="1" l="1"/>
  <c r="J16" i="1"/>
  <c r="E2" i="4" l="1"/>
  <c r="E1" i="4"/>
  <c r="B1" i="4"/>
  <c r="B2" i="4" l="1"/>
  <c r="M8" i="1" l="1"/>
  <c r="M9" i="1"/>
  <c r="M10" i="1"/>
  <c r="M11" i="1"/>
  <c r="M12" i="1"/>
  <c r="M13" i="1"/>
  <c r="M14" i="1"/>
  <c r="M15" i="1"/>
  <c r="M17" i="1"/>
  <c r="M18" i="1"/>
  <c r="M19" i="1"/>
  <c r="M21" i="1"/>
  <c r="M23" i="1"/>
  <c r="M24" i="1"/>
  <c r="M25" i="1"/>
  <c r="M26" i="1"/>
  <c r="M27" i="1"/>
  <c r="M28" i="1"/>
  <c r="M29" i="1"/>
  <c r="M30" i="1"/>
  <c r="M31" i="1"/>
  <c r="M32" i="1"/>
  <c r="M33" i="1"/>
  <c r="M6" i="1"/>
  <c r="J8" i="1"/>
  <c r="J9" i="1"/>
  <c r="J10" i="1"/>
  <c r="J11" i="1"/>
  <c r="J12" i="1"/>
  <c r="J13" i="1"/>
  <c r="J14" i="1"/>
  <c r="J15" i="1"/>
  <c r="J17" i="1"/>
  <c r="J18" i="1"/>
  <c r="J19" i="1"/>
  <c r="J21" i="1"/>
  <c r="J23" i="1"/>
  <c r="J24" i="1"/>
  <c r="J25" i="1"/>
  <c r="J26" i="1"/>
  <c r="J27" i="1"/>
  <c r="J28" i="1"/>
  <c r="J29" i="1"/>
  <c r="J30" i="1"/>
  <c r="J31" i="1"/>
  <c r="J32" i="1"/>
  <c r="J33" i="1"/>
  <c r="J6" i="1"/>
  <c r="H36" i="1" l="1"/>
  <c r="G36" i="1"/>
  <c r="M36" i="1" l="1"/>
  <c r="K2" i="1" s="1"/>
  <c r="J36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<sst xmlns="http://schemas.openxmlformats.org/spreadsheetml/2006/main" count="268" uniqueCount="140">
  <si>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</si>
  <si>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</si>
  <si>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</si>
  <si>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</si>
  <si>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</si>
  <si>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</si>
  <si>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</si>
  <si>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</si>
  <si>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</si>
  <si>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</si>
  <si>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</si>
  <si>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</si>
  <si>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</si>
  <si>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</si>
  <si>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</si>
  <si>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</si>
  <si>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</si>
  <si>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</si>
  <si>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</si>
  <si>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</si>
  <si>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</si>
  <si>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</si>
  <si>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</si>
  <si>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</si>
  <si>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</si>
  <si>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</si>
  <si>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</si>
  <si>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</si>
  <si>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</si>
  <si>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</si>
  <si>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</si>
  <si>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</si>
  <si>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</si>
  <si>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</si>
  <si>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</si>
  <si>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</si>
  <si>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</si>
  <si>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</si>
  <si>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</si>
  <si>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</si>
  <si>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</si>
  <si>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</si>
  <si>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</si>
  <si>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</si>
  <si>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</si>
  <si>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</si>
  <si>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</si>
  <si>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</si>
  <si>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</si>
  <si>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</si>
  <si>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</si>
  <si>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</si>
  <si>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</si>
  <si>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</si>
  <si>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</si>
  <si>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</si>
  <si>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</si>
  <si>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</si>
  <si>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</si>
  <si>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</si>
  <si>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</si>
  <si>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</si>
  <si>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</si>
  <si>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</si>
  <si>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</si>
  <si>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</si>
  <si>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</si>
  <si>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</si>
  <si>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</si>
  <si>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</si>
  <si>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</si>
  <si>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</si>
  <si>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</si>
  <si>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0108</t>
  </si>
  <si>
    <t>05</t>
  </si>
  <si>
    <t>Room created from room R510</t>
  </si>
  <si>
    <t>Room created from room R512A and Room 512B</t>
  </si>
  <si>
    <t>Room created from room R512B</t>
  </si>
  <si>
    <t>R513</t>
  </si>
  <si>
    <t>R515</t>
  </si>
  <si>
    <t>R517</t>
  </si>
  <si>
    <t>R521</t>
  </si>
  <si>
    <t>R522A</t>
  </si>
  <si>
    <t>Room Label Change: R520 Changed To R522A</t>
  </si>
  <si>
    <t>R523</t>
  </si>
  <si>
    <t>R522</t>
  </si>
  <si>
    <t>R504</t>
  </si>
  <si>
    <t>R500</t>
  </si>
  <si>
    <t>R508B</t>
  </si>
  <si>
    <t>R508A</t>
  </si>
  <si>
    <t>R510</t>
  </si>
  <si>
    <t>R511</t>
  </si>
  <si>
    <t>R512</t>
  </si>
  <si>
    <t>R512A</t>
  </si>
  <si>
    <t>R512B</t>
  </si>
  <si>
    <t>Room Label Change: R512A Changed To R510</t>
  </si>
  <si>
    <t>R520</t>
  </si>
  <si>
    <t>New set of Double Doors installed.</t>
  </si>
  <si>
    <t>R514</t>
  </si>
  <si>
    <t>LX-0108-05-R0500</t>
  </si>
  <si>
    <t>ROBOTICS FACILITY - Room R0500</t>
  </si>
  <si>
    <t>LX-0108-05-R0510</t>
  </si>
  <si>
    <t>ROBOTICS FACILITY - Room R0510</t>
  </si>
  <si>
    <t>LX-0108-05-R0510A</t>
  </si>
  <si>
    <t>ROBOTICS FACILITY - Room R0510A</t>
  </si>
  <si>
    <t>LX-0108-05-R0510B</t>
  </si>
  <si>
    <t>ROBOTICS FACILITY - Room R0510B</t>
  </si>
  <si>
    <t>LX-0108-05-R0511</t>
  </si>
  <si>
    <t>ROBOTICS FACILITY - Room R0511</t>
  </si>
  <si>
    <t>LX-0108-05-R0512A</t>
  </si>
  <si>
    <t>ROBOTICS FACILITY - Room R0512A</t>
  </si>
  <si>
    <t>LX-0108-05-R0512B</t>
  </si>
  <si>
    <t>ROBOTICS FACILITY - Room R0512B</t>
  </si>
  <si>
    <t>LX-0108-05-R0513</t>
  </si>
  <si>
    <t>ROBOTICS FACILITY - Room R0513</t>
  </si>
  <si>
    <t>LX-0108-05-R0514</t>
  </si>
  <si>
    <t>ROBOTICS FACILITY - Room R0514</t>
  </si>
  <si>
    <t>LX-0108-05-R0515</t>
  </si>
  <si>
    <t>ROBOTICS FACILITY - Room R0515</t>
  </si>
  <si>
    <t>LX-0108-05-R0517</t>
  </si>
  <si>
    <t>ROBOTICS FACILITY - Room R0517</t>
  </si>
  <si>
    <t>LX-0108-05-R0520</t>
  </si>
  <si>
    <t>ROBOTICS FACILITY - Room R0520</t>
  </si>
  <si>
    <t>LX-0108-05-R0521</t>
  </si>
  <si>
    <t>ROBOTICS FACILITY - Room R0521</t>
  </si>
  <si>
    <t>LX-0108-05-R0522</t>
  </si>
  <si>
    <t>ROBOTICS FACILITY - Room R0522</t>
  </si>
  <si>
    <t>LX-0108-05-R0523</t>
  </si>
  <si>
    <t>ROBOTICS FACILITY - Room R0523</t>
  </si>
  <si>
    <t>LX-0108-05-R0508A</t>
  </si>
  <si>
    <t>ROBOTICS FACILITY - Room R0508A</t>
  </si>
  <si>
    <t>Other</t>
  </si>
  <si>
    <t>might need clarity from department, these rooms were not on previous floor plan.</t>
  </si>
  <si>
    <t>became room R0510</t>
  </si>
  <si>
    <t>became R0522A</t>
  </si>
  <si>
    <t>LX-0108-05-R0522A</t>
  </si>
  <si>
    <t>ROBOTICS FACILITY - Room R0522A</t>
  </si>
  <si>
    <t>LX-0108-05-R0512</t>
  </si>
  <si>
    <t>ROBOTICS FACILITY - Room R0512</t>
  </si>
  <si>
    <t>Room created from Room 512B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</si>
</sst>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23" fillId="0" borderId="0" xfId="43" applyNumberFormat="1" applyAlignment="1" applyProtection="1">
      <alignment horizontal="left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zoomScale="80" zoomScaleNormal="80" workbookViewId="0">
      <selection activeCell="I3" sqref="I3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41940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Center for Robotics &amp; Manufacturing Systems</v>
      </c>
      <c r="C2" s="74"/>
      <c r="F2" s="25" t="s">
        <v>12</v>
      </c>
      <c r="G2" s="26" t="s">
        <v>62</v>
      </c>
      <c r="J2" s="15">
        <f>G36-J36</f>
        <v>4</v>
      </c>
      <c r="K2" s="15">
        <f>H36-M36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30.75" thickTop="1" x14ac:dyDescent="0.25">
      <c r="A6" s="30" t="s">
        <v>87</v>
      </c>
      <c r="B6" s="30" t="s">
        <v>74</v>
      </c>
      <c r="C6" s="11" t="s">
        <v>22</v>
      </c>
      <c r="D6" s="17" t="s">
        <v>5</v>
      </c>
      <c r="E6" s="41">
        <v>1194</v>
      </c>
      <c r="F6" s="41">
        <v>1090</v>
      </c>
      <c r="G6" s="36" t="s">
        <v>2</v>
      </c>
      <c r="H6" s="17" t="s">
        <v>13</v>
      </c>
      <c r="I6" s="11" t="s">
        <v>97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15" x14ac:dyDescent="0.25">
      <c r="A7" s="30" t="s">
        <v>86</v>
      </c>
      <c r="B7" s="30" t="s">
        <v>74</v>
      </c>
      <c r="C7" s="11" t="s">
        <v>21</v>
      </c>
      <c r="D7" s="17" t="s">
        <v>6</v>
      </c>
      <c r="E7" s="41"/>
      <c r="F7" s="41"/>
      <c r="G7" s="36" t="s">
        <v>13</v>
      </c>
      <c r="H7" s="17" t="s">
        <v>13</v>
      </c>
      <c r="J7" s="10"/>
      <c r="K7" s="37"/>
      <c r="L7" s="10"/>
      <c r="M7" s="10"/>
      <c r="N7" s="37"/>
      <c r="O7" s="10"/>
    </row>
    <row r="8" spans="1:16" ht="30" x14ac:dyDescent="0.25">
      <c r="A8" s="35" t="s">
        <v>89</v>
      </c>
      <c r="B8" s="30" t="s">
        <v>74</v>
      </c>
      <c r="C8" s="11" t="s">
        <v>24</v>
      </c>
      <c r="D8" s="17" t="s">
        <v>5</v>
      </c>
      <c r="E8" s="36">
        <v>0</v>
      </c>
      <c r="F8" s="36">
        <v>308</v>
      </c>
      <c r="G8" s="36" t="s">
        <v>2</v>
      </c>
      <c r="H8" s="17" t="s">
        <v>2</v>
      </c>
      <c r="I8" s="11" t="s">
        <v>75</v>
      </c>
      <c r="J8" s="10" t="str">
        <f>IF(G8="No Change","N/A",IF(G8="New Tag Required",Lookup!F:F,IF(G8="Remove Old Tag",Lookup!F:F,IF(G8="N/A","N/A",""))))</f>
        <v>N/A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ht="30" customHeight="1" x14ac:dyDescent="0.25">
      <c r="A9" s="38" t="s">
        <v>88</v>
      </c>
      <c r="B9" s="30" t="s">
        <v>74</v>
      </c>
      <c r="C9" s="11" t="s">
        <v>24</v>
      </c>
      <c r="D9" s="17" t="s">
        <v>5</v>
      </c>
      <c r="E9" s="36">
        <v>0</v>
      </c>
      <c r="F9" s="36">
        <v>242</v>
      </c>
      <c r="G9" s="36" t="s">
        <v>3</v>
      </c>
      <c r="H9" s="17" t="s">
        <v>13</v>
      </c>
      <c r="I9" s="11" t="s">
        <v>75</v>
      </c>
      <c r="J9" s="10">
        <f>IF(G9="No Change","N/A",IF(G9="New Tag Required",Lookup!F:F,IF(G9="Remove Old Tag",Lookup!F:F,IF(G9="N/A","N/A",""))))</f>
        <v>0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ht="28.8" x14ac:dyDescent="0.3">
      <c r="A10" s="35" t="s">
        <v>90</v>
      </c>
      <c r="B10" s="35" t="s">
        <v>74</v>
      </c>
      <c r="C10" s="72" t="s">
        <v>95</v>
      </c>
      <c r="D10" s="17" t="s">
        <v>5</v>
      </c>
      <c r="E10" s="39">
        <v>1084</v>
      </c>
      <c r="F10" s="41">
        <v>1085</v>
      </c>
      <c r="G10" s="36" t="s">
        <v>3</v>
      </c>
      <c r="H10" s="11" t="s">
        <v>13</v>
      </c>
      <c r="I10" s="11" t="s">
        <v>76</v>
      </c>
      <c r="J10" s="10">
        <f>IF(G10="No Change","N/A",IF(G10="New Tag Required",Lookup!F:F,IF(G10="Remove Old Tag",Lookup!F:F,IF(G10="N/A","N/A",""))))</f>
        <v>0</v>
      </c>
      <c r="K10" s="37"/>
      <c r="L10" s="10"/>
      <c r="M10" s="10" t="str">
        <f>IF(H10="No Change","N/A",IF(H10="New Tag Required",Lookup!F:F,IF(H10="Remove Old Sign",Lookup!F:F,IF(H10="N/A","N/A",""))))</f>
        <v>N/A</v>
      </c>
      <c r="N10" s="37"/>
      <c r="O10" s="10"/>
    </row>
    <row r="11" spans="1:16" ht="15" x14ac:dyDescent="0.25">
      <c r="A11" s="35" t="s">
        <v>91</v>
      </c>
      <c r="B11" s="35" t="s">
        <v>74</v>
      </c>
      <c r="C11" s="35" t="s">
        <v>22</v>
      </c>
      <c r="D11" s="17" t="s">
        <v>5</v>
      </c>
      <c r="E11" s="36">
        <v>471</v>
      </c>
      <c r="F11" s="36">
        <v>466</v>
      </c>
      <c r="G11" s="36" t="s">
        <v>2</v>
      </c>
      <c r="H11" s="17" t="s">
        <v>2</v>
      </c>
      <c r="J11" s="10" t="str">
        <f>IF(G11="No Change","N/A",IF(G11="New Tag Required",Lookup!F:F,IF(G11="Remove Old Tag",Lookup!F:F,IF(G11="N/A","N/A",""))))</f>
        <v>N/A</v>
      </c>
      <c r="K11" s="37"/>
      <c r="L11" s="10"/>
      <c r="M11" s="10" t="str">
        <f>IF(H11="No Change","N/A",IF(H11="New Tag Required",Lookup!F:F,IF(H11="Remove Old Sign",Lookup!F:F,IF(H11="N/A","N/A",""))))</f>
        <v>N/A</v>
      </c>
      <c r="N11" s="37"/>
      <c r="O11" s="10"/>
    </row>
    <row r="12" spans="1:16" ht="30" x14ac:dyDescent="0.25">
      <c r="A12" s="35" t="s">
        <v>92</v>
      </c>
      <c r="B12" s="35" t="s">
        <v>74</v>
      </c>
      <c r="C12" s="35" t="s">
        <v>24</v>
      </c>
      <c r="D12" s="17" t="s">
        <v>5</v>
      </c>
      <c r="E12" s="36">
        <v>437</v>
      </c>
      <c r="F12" s="36">
        <v>248</v>
      </c>
      <c r="G12" s="36" t="s">
        <v>3</v>
      </c>
      <c r="H12" s="17" t="s">
        <v>13</v>
      </c>
      <c r="I12" s="11" t="s">
        <v>77</v>
      </c>
      <c r="J12" s="10">
        <f>IF(G12="No Change","N/A",IF(G12="New Tag Required",Lookup!F:F,IF(G12="Remove Old Tag",Lookup!F:F,IF(G12="N/A","N/A",""))))</f>
        <v>0</v>
      </c>
      <c r="K12" s="37"/>
      <c r="L12" s="10"/>
      <c r="M12" s="10" t="str">
        <f>IF(H12="No Change","N/A",IF(H12="New Tag Required",Lookup!F:F,IF(H12="Remove Old Sign",Lookup!F:F,IF(H12="N/A","N/A",""))))</f>
        <v>N/A</v>
      </c>
      <c r="N12" s="37"/>
      <c r="O12" s="10"/>
    </row>
    <row r="13" spans="1:16" ht="15" x14ac:dyDescent="0.25">
      <c r="A13" s="35" t="s">
        <v>93</v>
      </c>
      <c r="B13" s="35" t="s">
        <v>74</v>
      </c>
      <c r="C13" s="35" t="s">
        <v>54</v>
      </c>
      <c r="D13" s="17" t="s">
        <v>5</v>
      </c>
      <c r="E13" s="36">
        <v>451</v>
      </c>
      <c r="F13" s="36">
        <v>0</v>
      </c>
      <c r="G13" s="36" t="s">
        <v>55</v>
      </c>
      <c r="H13" s="17" t="s">
        <v>56</v>
      </c>
      <c r="J13" s="10">
        <f>IF(G13="No Change","N/A",IF(G13="New Tag Required",Lookup!F:F,IF(G13="Remove Old Tag",Lookup!F:F,IF(G13="N/A","N/A",""))))</f>
        <v>0</v>
      </c>
      <c r="K13" s="37"/>
      <c r="L13" s="10"/>
      <c r="M13" s="10">
        <f>IF(H13="No Change","N/A",IF(H13="New Tag Required",Lookup!F:F,IF(H13="Remove Old Sign",Lookup!F:F,IF(H13="N/A","N/A",""))))</f>
        <v>0</v>
      </c>
      <c r="N13" s="37"/>
      <c r="O13" s="10"/>
    </row>
    <row r="14" spans="1:16" ht="15" x14ac:dyDescent="0.25">
      <c r="A14" s="35" t="s">
        <v>94</v>
      </c>
      <c r="B14" s="35" t="s">
        <v>74</v>
      </c>
      <c r="C14" s="35" t="s">
        <v>54</v>
      </c>
      <c r="D14" s="17" t="s">
        <v>5</v>
      </c>
      <c r="E14" s="36">
        <v>437</v>
      </c>
      <c r="F14" s="36">
        <v>0</v>
      </c>
      <c r="G14" s="36" t="s">
        <v>55</v>
      </c>
      <c r="H14" s="17" t="s">
        <v>56</v>
      </c>
      <c r="J14" s="10">
        <f>IF(G14="No Change","N/A",IF(G14="New Tag Required",Lookup!F:F,IF(G14="Remove Old Tag",Lookup!F:F,IF(G14="N/A","N/A",""))))</f>
        <v>0</v>
      </c>
      <c r="K14" s="37"/>
      <c r="L14" s="10"/>
      <c r="M14" s="10">
        <f>IF(H14="No Change","N/A",IF(H14="New Tag Required",Lookup!F:F,IF(H14="Remove Old Sign",Lookup!F:F,IF(H14="N/A","N/A",""))))</f>
        <v>0</v>
      </c>
      <c r="N14" s="37"/>
      <c r="O14" s="10"/>
    </row>
    <row r="15" spans="1:16" x14ac:dyDescent="0.3">
      <c r="A15" s="35" t="s">
        <v>78</v>
      </c>
      <c r="B15" s="35" t="s">
        <v>74</v>
      </c>
      <c r="C15" s="35" t="s">
        <v>22</v>
      </c>
      <c r="D15" s="17" t="s">
        <v>5</v>
      </c>
      <c r="E15" s="36">
        <v>464</v>
      </c>
      <c r="F15" s="36">
        <v>462</v>
      </c>
      <c r="G15" s="36" t="s">
        <v>2</v>
      </c>
      <c r="H15" s="17" t="s">
        <v>2</v>
      </c>
      <c r="J15" s="10" t="str">
        <f>IF(G15="No Change","N/A",IF(G15="New Tag Required",Lookup!F:F,IF(G15="Remove Old Tag",Lookup!F:F,IF(G15="N/A","N/A",""))))</f>
        <v>N/A</v>
      </c>
      <c r="K15" s="37"/>
      <c r="L15" s="10"/>
      <c r="M15" s="10" t="str">
        <f>IF(H15="No Change","N/A",IF(H15="New Tag Required",Lookup!F:F,IF(H15="Remove Old Sign",Lookup!F:F,IF(H15="N/A","N/A",""))))</f>
        <v>N/A</v>
      </c>
      <c r="N15" s="37"/>
      <c r="O15" s="10"/>
    </row>
    <row r="16" spans="1:16" x14ac:dyDescent="0.3">
      <c r="A16" s="35" t="s">
        <v>98</v>
      </c>
      <c r="B16" s="35" t="s">
        <v>74</v>
      </c>
      <c r="C16" s="35" t="s">
        <v>51</v>
      </c>
      <c r="D16" s="17" t="s">
        <v>5</v>
      </c>
      <c r="E16" s="36">
        <v>602</v>
      </c>
      <c r="F16" s="36">
        <v>660</v>
      </c>
      <c r="G16" s="36" t="s">
        <v>2</v>
      </c>
      <c r="H16" s="17" t="s">
        <v>2</v>
      </c>
      <c r="J16" s="10" t="str">
        <f>IF(G16="No Change","N/A",IF(G16="New Tag Required",Lookup!F:F,IF(G16="Remove Old Tag",Lookup!F:F,IF(G16="N/A","N/A",""))))</f>
        <v>N/A</v>
      </c>
      <c r="K16" s="37"/>
      <c r="L16" s="10"/>
      <c r="M16" s="10" t="str">
        <f>IF(H16="No Change","N/A",IF(H16="New Tag Required",Lookup!F:F,IF(H16="Remove Old Sign",Lookup!F:F,IF(H16="N/A","N/A",""))))</f>
        <v>N/A</v>
      </c>
      <c r="N16" s="37"/>
      <c r="O16" s="10"/>
    </row>
    <row r="17" spans="1:15" x14ac:dyDescent="0.3">
      <c r="A17" s="35" t="s">
        <v>79</v>
      </c>
      <c r="B17" s="35" t="s">
        <v>74</v>
      </c>
      <c r="C17" s="35" t="s">
        <v>22</v>
      </c>
      <c r="D17" s="17" t="s">
        <v>5</v>
      </c>
      <c r="E17" s="36">
        <v>473</v>
      </c>
      <c r="F17" s="36">
        <v>469</v>
      </c>
      <c r="G17" s="36" t="s">
        <v>2</v>
      </c>
      <c r="H17" s="17" t="s">
        <v>2</v>
      </c>
      <c r="J17" s="10" t="str">
        <f>IF(G17="No Change","N/A",IF(G17="New Tag Required",Lookup!F:F,IF(G17="Remove Old Tag",Lookup!F:F,IF(G17="N/A","N/A",""))))</f>
        <v>N/A</v>
      </c>
      <c r="K17" s="40"/>
      <c r="L17" s="11"/>
      <c r="M17" s="10" t="str">
        <f>IF(H17="No Change","N/A",IF(H17="New Tag Required",Lookup!F:F,IF(H17="Remove Old Sign",Lookup!F:F,IF(H17="N/A","N/A",""))))</f>
        <v>N/A</v>
      </c>
      <c r="N17" s="40"/>
      <c r="O17" s="11"/>
    </row>
    <row r="18" spans="1:15" x14ac:dyDescent="0.3">
      <c r="A18" s="35" t="s">
        <v>80</v>
      </c>
      <c r="B18" s="35" t="s">
        <v>74</v>
      </c>
      <c r="C18" s="35" t="s">
        <v>22</v>
      </c>
      <c r="D18" s="17" t="s">
        <v>5</v>
      </c>
      <c r="E18" s="36">
        <v>470</v>
      </c>
      <c r="F18" s="36">
        <v>465</v>
      </c>
      <c r="G18" s="36" t="s">
        <v>2</v>
      </c>
      <c r="H18" s="17" t="s">
        <v>2</v>
      </c>
      <c r="J18" s="10" t="str">
        <f>IF(G18="No Change","N/A",IF(G18="New Tag Required",Lookup!F:F,IF(G18="Remove Old Tag",Lookup!F:F,IF(G18="N/A","N/A",""))))</f>
        <v>N/A</v>
      </c>
      <c r="K18" s="40"/>
      <c r="L18" s="11"/>
      <c r="M18" s="10" t="str">
        <f>IF(H18="No Change","N/A",IF(H18="New Tag Required",Lookup!F:F,IF(H18="Remove Old Sign",Lookup!F:F,IF(H18="N/A","N/A",""))))</f>
        <v>N/A</v>
      </c>
      <c r="N18" s="40"/>
      <c r="O18" s="11"/>
    </row>
    <row r="19" spans="1:15" x14ac:dyDescent="0.3">
      <c r="A19" s="35" t="s">
        <v>81</v>
      </c>
      <c r="B19" s="35" t="s">
        <v>74</v>
      </c>
      <c r="C19" s="35" t="s">
        <v>22</v>
      </c>
      <c r="D19" s="17" t="s">
        <v>5</v>
      </c>
      <c r="E19" s="17">
        <v>464</v>
      </c>
      <c r="F19" s="36">
        <v>457</v>
      </c>
      <c r="G19" s="36" t="s">
        <v>2</v>
      </c>
      <c r="H19" s="17" t="s">
        <v>2</v>
      </c>
      <c r="J19" s="10" t="str">
        <f>IF(G19="No Change","N/A",IF(G19="New Tag Required",Lookup!F:F,IF(G19="Remove Old Tag",Lookup!F:F,IF(G19="N/A","N/A",""))))</f>
        <v>N/A</v>
      </c>
      <c r="K19" s="40"/>
      <c r="L19" s="11"/>
      <c r="M19" s="10" t="str">
        <f>IF(H19="No Change","N/A",IF(H19="New Tag Required",Lookup!F:F,IF(H19="Remove Old Sign",Lookup!F:F,IF(H19="N/A","N/A",""))))</f>
        <v>N/A</v>
      </c>
      <c r="N19" s="40"/>
      <c r="O19" s="11"/>
    </row>
    <row r="20" spans="1:15" x14ac:dyDescent="0.3">
      <c r="A20" s="35" t="s">
        <v>85</v>
      </c>
      <c r="B20" s="35" t="s">
        <v>74</v>
      </c>
      <c r="C20" s="35" t="s">
        <v>51</v>
      </c>
      <c r="D20" s="17" t="s">
        <v>5</v>
      </c>
      <c r="E20" s="36">
        <v>168</v>
      </c>
      <c r="F20" s="36">
        <v>223</v>
      </c>
      <c r="G20" s="36" t="s">
        <v>2</v>
      </c>
      <c r="H20" s="17" t="s">
        <v>2</v>
      </c>
      <c r="J20" s="10"/>
      <c r="K20" s="40"/>
      <c r="L20" s="11"/>
      <c r="M20" s="10"/>
      <c r="N20" s="40"/>
      <c r="O20" s="11"/>
    </row>
    <row r="21" spans="1:15" ht="27" x14ac:dyDescent="0.3">
      <c r="A21" s="35" t="s">
        <v>82</v>
      </c>
      <c r="B21" s="35" t="s">
        <v>74</v>
      </c>
      <c r="C21" s="72" t="s">
        <v>83</v>
      </c>
      <c r="D21" s="17" t="s">
        <v>5</v>
      </c>
      <c r="E21" s="36">
        <v>348</v>
      </c>
      <c r="F21" s="36">
        <v>205</v>
      </c>
      <c r="G21" s="36" t="s">
        <v>3</v>
      </c>
      <c r="H21" s="17" t="s">
        <v>13</v>
      </c>
      <c r="J21" s="10">
        <f>IF(G21="No Change","N/A",IF(G21="New Tag Required",Lookup!F:F,IF(G21="Remove Old Tag",Lookup!F:F,IF(G21="N/A","N/A",""))))</f>
        <v>0</v>
      </c>
      <c r="K21" s="40"/>
      <c r="L21" s="11"/>
      <c r="M21" s="10" t="str">
        <f>IF(H21="No Change","N/A",IF(H21="New Tag Required",Lookup!F:F,IF(H21="Remove Old Sign",Lookup!F:F,IF(H21="N/A","N/A",""))))</f>
        <v>N/A</v>
      </c>
      <c r="N21" s="40"/>
      <c r="O21" s="11"/>
    </row>
    <row r="22" spans="1:15" x14ac:dyDescent="0.3">
      <c r="A22" s="35" t="s">
        <v>96</v>
      </c>
      <c r="B22" s="35" t="s">
        <v>74</v>
      </c>
      <c r="C22" s="35" t="s">
        <v>54</v>
      </c>
      <c r="D22" s="17" t="s">
        <v>5</v>
      </c>
      <c r="E22" s="36">
        <v>348</v>
      </c>
      <c r="F22" s="36">
        <v>0</v>
      </c>
      <c r="G22" s="36" t="s">
        <v>55</v>
      </c>
      <c r="H22" s="17" t="s">
        <v>56</v>
      </c>
      <c r="J22" s="10"/>
      <c r="K22" s="40"/>
      <c r="L22" s="11"/>
      <c r="M22" s="10"/>
      <c r="N22" s="40"/>
      <c r="O22" s="11"/>
    </row>
    <row r="23" spans="1:15" x14ac:dyDescent="0.3">
      <c r="A23" s="35" t="s">
        <v>84</v>
      </c>
      <c r="B23" s="35" t="s">
        <v>74</v>
      </c>
      <c r="C23" s="35" t="s">
        <v>22</v>
      </c>
      <c r="D23" s="17" t="s">
        <v>5</v>
      </c>
      <c r="E23" s="36">
        <v>460</v>
      </c>
      <c r="F23" s="41">
        <v>454</v>
      </c>
      <c r="G23" s="36" t="s">
        <v>2</v>
      </c>
      <c r="H23" s="17" t="s">
        <v>2</v>
      </c>
      <c r="J23" s="10" t="str">
        <f>IF(G23="No Change","N/A",IF(G23="New Tag Required",Lookup!F:F,IF(G23="Remove Old Tag",Lookup!F:F,IF(G23="N/A","N/A",""))))</f>
        <v>N/A</v>
      </c>
      <c r="K23" s="40"/>
      <c r="L23" s="11"/>
      <c r="M23" s="10" t="str">
        <f>IF(H23="No Change","N/A",IF(H23="New Tag Required",Lookup!F:F,IF(H23="Remove Old Sign",Lookup!F:F,IF(H23="N/A","N/A",""))))</f>
        <v>N/A</v>
      </c>
      <c r="N23" s="40"/>
      <c r="O23" s="11"/>
    </row>
    <row r="24" spans="1:15" ht="15" x14ac:dyDescent="0.25">
      <c r="A24" s="35"/>
      <c r="B24" s="35"/>
      <c r="C24" s="35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x14ac:dyDescent="0.3">
      <c r="A25" s="35"/>
      <c r="B25" s="35"/>
      <c r="C25" s="35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0"/>
      <c r="O25" s="11"/>
    </row>
    <row r="26" spans="1:15" x14ac:dyDescent="0.3">
      <c r="A26" s="35"/>
      <c r="B26" s="35"/>
      <c r="C26" s="35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3">
      <c r="A27" s="35"/>
      <c r="B27" s="35"/>
      <c r="C27" s="35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x14ac:dyDescent="0.3">
      <c r="A28" s="35"/>
      <c r="B28" s="35"/>
      <c r="C28" s="35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x14ac:dyDescent="0.3">
      <c r="A29" s="35"/>
      <c r="B29" s="35"/>
      <c r="C29" s="35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x14ac:dyDescent="0.3">
      <c r="A30" s="35"/>
      <c r="B30" s="35"/>
      <c r="C30" s="35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x14ac:dyDescent="0.3">
      <c r="A33" s="38"/>
      <c r="C33" s="11"/>
      <c r="E33" s="36"/>
      <c r="F33" s="36"/>
      <c r="G33" s="36"/>
      <c r="J33" s="10" t="str">
        <f>IF(G33="No Change","N/A",IF(G33="New Tag Required",Lookup!F:F,IF(G33="Remove Old Tag",Lookup!F:F,IF(G33="N/A","N/A",""))))</f>
        <v/>
      </c>
      <c r="K33" s="42"/>
      <c r="M33" s="10" t="str">
        <f>IF(H33="No Change","N/A",IF(H33="New Tag Required",Lookup!F:F,IF(H33="Remove Old Sign",Lookup!F:F,IF(H33="N/A","N/A",""))))</f>
        <v/>
      </c>
      <c r="N33" s="42"/>
    </row>
    <row r="34" spans="1:14" ht="15" thickBot="1" x14ac:dyDescent="0.35">
      <c r="A34" s="38"/>
      <c r="C34" s="11"/>
      <c r="E34" s="36"/>
      <c r="F34" s="36"/>
      <c r="G34" s="36"/>
      <c r="K34" s="42"/>
      <c r="N34" s="42"/>
    </row>
    <row r="35" spans="1:14" ht="43.2" x14ac:dyDescent="0.3">
      <c r="A35" s="38"/>
      <c r="C35" s="11"/>
      <c r="E35" s="36"/>
      <c r="F35" s="36"/>
      <c r="G35" s="43" t="s">
        <v>47</v>
      </c>
      <c r="H35" s="44" t="s">
        <v>48</v>
      </c>
      <c r="J35" s="45" t="s">
        <v>42</v>
      </c>
      <c r="K35" s="10"/>
      <c r="L35" s="10"/>
      <c r="M35" s="45" t="s">
        <v>43</v>
      </c>
    </row>
    <row r="36" spans="1:14" ht="15" thickBot="1" x14ac:dyDescent="0.35">
      <c r="A36" s="38"/>
      <c r="C36" s="11"/>
      <c r="E36" s="36"/>
      <c r="F36" s="36"/>
      <c r="G36" s="14">
        <f>COUNTIF(G6:G35,"New Tag Required")</f>
        <v>4</v>
      </c>
      <c r="H36" s="13">
        <f>COUNTIF(H6:H35,"New Sign Required")</f>
        <v>0</v>
      </c>
      <c r="J36" s="12">
        <f>COUNTIF(J6:J35,"Installed")</f>
        <v>0</v>
      </c>
      <c r="K36" s="10"/>
      <c r="L36" s="10"/>
      <c r="M36" s="12">
        <f>COUNTIF(M6:M35,"Installed")</f>
        <v>0</v>
      </c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38"/>
      <c r="C43" s="11"/>
      <c r="E43" s="36"/>
      <c r="F43" s="36"/>
      <c r="G43" s="36"/>
    </row>
    <row r="44" spans="1:14" x14ac:dyDescent="0.3">
      <c r="A44" s="46"/>
      <c r="C44" s="11"/>
      <c r="E44" s="36"/>
      <c r="F44" s="47"/>
      <c r="G44" s="36"/>
    </row>
    <row r="45" spans="1:14" x14ac:dyDescent="0.3">
      <c r="A45" s="46"/>
      <c r="C45" s="11"/>
      <c r="E45" s="36"/>
      <c r="F45" s="47"/>
      <c r="G45" s="36"/>
    </row>
    <row r="46" spans="1:14" x14ac:dyDescent="0.3">
      <c r="A46" s="46"/>
      <c r="C46" s="11"/>
      <c r="E46" s="36"/>
      <c r="F46" s="48"/>
      <c r="G46" s="36"/>
    </row>
    <row r="47" spans="1:14" x14ac:dyDescent="0.3">
      <c r="A47" s="38"/>
      <c r="C47" s="11"/>
      <c r="E47" s="36"/>
      <c r="F47" s="47"/>
      <c r="G47" s="36"/>
    </row>
    <row r="48" spans="1:14" x14ac:dyDescent="0.3">
      <c r="A48" s="38"/>
      <c r="C48" s="11"/>
      <c r="E48" s="36"/>
      <c r="F48" s="47"/>
      <c r="G48" s="36"/>
    </row>
    <row r="49" spans="1:7" x14ac:dyDescent="0.3">
      <c r="A49" s="49"/>
      <c r="C49" s="11"/>
      <c r="E49" s="36"/>
      <c r="F49" s="36"/>
      <c r="G49" s="36"/>
    </row>
    <row r="50" spans="1:7" x14ac:dyDescent="0.3">
      <c r="A50" s="49"/>
      <c r="C50" s="11"/>
      <c r="E50" s="36"/>
      <c r="F50" s="36"/>
      <c r="G50" s="36"/>
    </row>
    <row r="51" spans="1:7" x14ac:dyDescent="0.3">
      <c r="A51" s="49"/>
      <c r="C51" s="11"/>
      <c r="E51" s="36"/>
      <c r="F51" s="36"/>
      <c r="G51" s="36"/>
    </row>
    <row r="52" spans="1:7" x14ac:dyDescent="0.3">
      <c r="A52" s="49"/>
      <c r="C52" s="11"/>
      <c r="E52" s="36"/>
      <c r="F52" s="36"/>
      <c r="G52" s="36"/>
    </row>
    <row r="53" spans="1:7" x14ac:dyDescent="0.3">
      <c r="A53" s="50"/>
      <c r="C53" s="11"/>
      <c r="E53" s="36"/>
      <c r="F53" s="41"/>
      <c r="G53" s="36"/>
    </row>
    <row r="54" spans="1:7" x14ac:dyDescent="0.3">
      <c r="A54" s="49"/>
      <c r="C54" s="11"/>
      <c r="E54" s="36"/>
      <c r="F54" s="36"/>
      <c r="G54" s="36"/>
    </row>
    <row r="55" spans="1:7" x14ac:dyDescent="0.3">
      <c r="A55" s="49"/>
      <c r="C55" s="11"/>
      <c r="E55" s="36"/>
      <c r="F55" s="36"/>
      <c r="G55" s="36"/>
    </row>
    <row r="56" spans="1:7" x14ac:dyDescent="0.3">
      <c r="A56" s="38"/>
      <c r="C56" s="11"/>
      <c r="E56" s="36"/>
      <c r="F56" s="36"/>
      <c r="G56" s="36"/>
    </row>
    <row r="57" spans="1:7" x14ac:dyDescent="0.3">
      <c r="A57" s="38"/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202" spans="3:3" x14ac:dyDescent="0.3">
      <c r="C202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1:G55 G11:G15 G23:G34 G17:G21">
    <cfRule type="containsText" dxfId="115" priority="143" operator="containsText" text="New Tag Required">
      <formula>NOT(ISERROR(SEARCH("New Tag Required",G11)))</formula>
    </cfRule>
  </conditionalFormatting>
  <conditionalFormatting sqref="D6:D7 D9 D11:D15 D23:D101 D17:D21">
    <cfRule type="containsText" dxfId="114" priority="142" operator="containsText" text="Yes">
      <formula>NOT(ISERROR(SEARCH("Yes",D6)))</formula>
    </cfRule>
  </conditionalFormatting>
  <conditionalFormatting sqref="H41:H101 H202:H423 H11:H15 H23:H34 H17:H21">
    <cfRule type="containsText" dxfId="113" priority="130" operator="containsText" text="New Sign Required">
      <formula>NOT(ISERROR(SEARCH("New Sign Required",H11)))</formula>
    </cfRule>
  </conditionalFormatting>
  <conditionalFormatting sqref="G41:G101 G11:H15 G23:H34 G17:H21">
    <cfRule type="containsText" dxfId="112" priority="129" operator="containsText" text="Action Required">
      <formula>NOT(ISERROR(SEARCH("Action Required",G11)))</formula>
    </cfRule>
  </conditionalFormatting>
  <conditionalFormatting sqref="H41:H101">
    <cfRule type="containsText" dxfId="111" priority="128" operator="containsText" text="Action Required">
      <formula>NOT(ISERROR(SEARCH("Action Required",H41)))</formula>
    </cfRule>
  </conditionalFormatting>
  <conditionalFormatting sqref="G6:G7 G37:G40">
    <cfRule type="containsText" dxfId="110" priority="70" operator="containsText" text="New Tag Required">
      <formula>NOT(ISERROR(SEARCH("New Tag Required",G6)))</formula>
    </cfRule>
  </conditionalFormatting>
  <conditionalFormatting sqref="H6:H7 H37:H40">
    <cfRule type="containsText" dxfId="109" priority="68" operator="containsText" text="New Sign Required">
      <formula>NOT(ISERROR(SEARCH("New Sign Required",H6)))</formula>
    </cfRule>
  </conditionalFormatting>
  <conditionalFormatting sqref="G6:G7 G37:G40">
    <cfRule type="containsText" dxfId="108" priority="67" operator="containsText" text="Action Required">
      <formula>NOT(ISERROR(SEARCH("Action Required",G6)))</formula>
    </cfRule>
  </conditionalFormatting>
  <conditionalFormatting sqref="H6:H7 H37:H40">
    <cfRule type="containsText" dxfId="107" priority="66" operator="containsText" text="Action Required">
      <formula>NOT(ISERROR(SEARCH("Action Required",H6)))</formula>
    </cfRule>
  </conditionalFormatting>
  <conditionalFormatting sqref="G6:G7">
    <cfRule type="containsText" dxfId="106" priority="65" operator="containsText" text="New Tag Required">
      <formula>NOT(ISERROR(SEARCH("New Tag Required",G6)))</formula>
    </cfRule>
  </conditionalFormatting>
  <conditionalFormatting sqref="D6:D7">
    <cfRule type="containsText" dxfId="105" priority="64" operator="containsText" text="Yes">
      <formula>NOT(ISERROR(SEARCH("Yes",D6)))</formula>
    </cfRule>
  </conditionalFormatting>
  <conditionalFormatting sqref="G6:G7">
    <cfRule type="containsText" dxfId="104" priority="63" operator="containsText" text="Action Required">
      <formula>NOT(ISERROR(SEARCH("Action Required",G6)))</formula>
    </cfRule>
  </conditionalFormatting>
  <conditionalFormatting sqref="D102:D201">
    <cfRule type="containsText" dxfId="103" priority="62" operator="containsText" text="Yes">
      <formula>NOT(ISERROR(SEARCH("Yes",D102)))</formula>
    </cfRule>
  </conditionalFormatting>
  <conditionalFormatting sqref="H102:H201">
    <cfRule type="containsText" dxfId="102" priority="61" operator="containsText" text="New Sign Required">
      <formula>NOT(ISERROR(SEARCH("New Sign Required",H102)))</formula>
    </cfRule>
  </conditionalFormatting>
  <conditionalFormatting sqref="G102:G201">
    <cfRule type="containsText" dxfId="101" priority="60" operator="containsText" text="Action Required">
      <formula>NOT(ISERROR(SEARCH("Action Required",G102)))</formula>
    </cfRule>
  </conditionalFormatting>
  <conditionalFormatting sqref="H102:H201">
    <cfRule type="containsText" dxfId="100" priority="59" operator="containsText" text="Action Required">
      <formula>NOT(ISERROR(SEARCH("Action Required",H102)))</formula>
    </cfRule>
  </conditionalFormatting>
  <conditionalFormatting sqref="D10">
    <cfRule type="containsText" dxfId="99" priority="56" operator="containsText" text="Yes">
      <formula>NOT(ISERROR(SEARCH("Yes",D10)))</formula>
    </cfRule>
  </conditionalFormatting>
  <conditionalFormatting sqref="D8">
    <cfRule type="containsText" dxfId="98" priority="45" operator="containsText" text="Yes">
      <formula>NOT(ISERROR(SEARCH("Yes",D8)))</formula>
    </cfRule>
  </conditionalFormatting>
  <conditionalFormatting sqref="G8">
    <cfRule type="containsText" dxfId="97" priority="44" operator="containsText" text="New Tag Required">
      <formula>NOT(ISERROR(SEARCH("New Tag Required",G8)))</formula>
    </cfRule>
  </conditionalFormatting>
  <conditionalFormatting sqref="H8">
    <cfRule type="containsText" dxfId="96" priority="43" operator="containsText" text="New Sign Required">
      <formula>NOT(ISERROR(SEARCH("New Sign Required",H8)))</formula>
    </cfRule>
  </conditionalFormatting>
  <conditionalFormatting sqref="G8">
    <cfRule type="containsText" dxfId="95" priority="42" operator="containsText" text="Action Required">
      <formula>NOT(ISERROR(SEARCH("Action Required",G8)))</formula>
    </cfRule>
  </conditionalFormatting>
  <conditionalFormatting sqref="H8">
    <cfRule type="containsText" dxfId="94" priority="41" operator="containsText" text="Action Required">
      <formula>NOT(ISERROR(SEARCH("Action Required",H8)))</formula>
    </cfRule>
  </conditionalFormatting>
  <conditionalFormatting sqref="G9">
    <cfRule type="containsText" dxfId="93" priority="40" operator="containsText" text="New Tag Required">
      <formula>NOT(ISERROR(SEARCH("New Tag Required",G9)))</formula>
    </cfRule>
  </conditionalFormatting>
  <conditionalFormatting sqref="H9">
    <cfRule type="containsText" dxfId="92" priority="39" operator="containsText" text="New Sign Required">
      <formula>NOT(ISERROR(SEARCH("New Sign Required",H9)))</formula>
    </cfRule>
  </conditionalFormatting>
  <conditionalFormatting sqref="G9">
    <cfRule type="containsText" dxfId="91" priority="38" operator="containsText" text="Action Required">
      <formula>NOT(ISERROR(SEARCH("Action Required",G9)))</formula>
    </cfRule>
  </conditionalFormatting>
  <conditionalFormatting sqref="H9">
    <cfRule type="containsText" dxfId="90" priority="37" operator="containsText" text="Action Required">
      <formula>NOT(ISERROR(SEARCH("Action Required",H9)))</formula>
    </cfRule>
  </conditionalFormatting>
  <conditionalFormatting sqref="J2:N2">
    <cfRule type="cellIs" dxfId="89" priority="36" operator="notEqual">
      <formula>0</formula>
    </cfRule>
  </conditionalFormatting>
  <conditionalFormatting sqref="J6:J15 J17:J33">
    <cfRule type="cellIs" dxfId="88" priority="35" operator="equal">
      <formula>0</formula>
    </cfRule>
  </conditionalFormatting>
  <conditionalFormatting sqref="M6:M15 M17:M33">
    <cfRule type="cellIs" dxfId="87" priority="34" operator="equal">
      <formula>0</formula>
    </cfRule>
  </conditionalFormatting>
  <conditionalFormatting sqref="J6:J15 M6:M15 M17:M33 J17:J33">
    <cfRule type="cellIs" dxfId="86" priority="31" operator="equal">
      <formula>"In Progress"</formula>
    </cfRule>
    <cfRule type="cellIs" dxfId="85" priority="32" operator="equal">
      <formula>"Log Issues"</formula>
    </cfRule>
    <cfRule type="cellIs" dxfId="84" priority="33" operator="equal">
      <formula>"N/A"</formula>
    </cfRule>
  </conditionalFormatting>
  <conditionalFormatting sqref="K6:L15">
    <cfRule type="expression" dxfId="83" priority="30">
      <formula>$J6="Log Issues"</formula>
    </cfRule>
  </conditionalFormatting>
  <conditionalFormatting sqref="N6:N15">
    <cfRule type="expression" dxfId="82" priority="29">
      <formula>$M6="Log Issues"</formula>
    </cfRule>
  </conditionalFormatting>
  <conditionalFormatting sqref="G10">
    <cfRule type="containsText" dxfId="81" priority="28" operator="containsText" text="New Tag Required">
      <formula>NOT(ISERROR(SEARCH("New Tag Required",G10)))</formula>
    </cfRule>
  </conditionalFormatting>
  <conditionalFormatting sqref="H10">
    <cfRule type="containsText" dxfId="80" priority="27" operator="containsText" text="New Sign Required">
      <formula>NOT(ISERROR(SEARCH("New Sign Required",H10)))</formula>
    </cfRule>
  </conditionalFormatting>
  <conditionalFormatting sqref="G10">
    <cfRule type="containsText" dxfId="79" priority="26" operator="containsText" text="Action Required">
      <formula>NOT(ISERROR(SEARCH("Action Required",G10)))</formula>
    </cfRule>
  </conditionalFormatting>
  <conditionalFormatting sqref="H10">
    <cfRule type="containsText" dxfId="78" priority="25" operator="containsText" text="Action Required">
      <formula>NOT(ISERROR(SEARCH("Action Required",H10)))</formula>
    </cfRule>
  </conditionalFormatting>
  <conditionalFormatting sqref="H1:H15 H23:H1048576 H17:H21">
    <cfRule type="containsText" dxfId="77" priority="23" operator="containsText" text="Remove Old Sign">
      <formula>NOT(ISERROR(SEARCH("Remove Old Sign",H1)))</formula>
    </cfRule>
    <cfRule type="containsText" dxfId="76" priority="24" operator="containsText" text="Move Sign to New Location">
      <formula>NOT(ISERROR(SEARCH("Move Sign to New Location",H1)))</formula>
    </cfRule>
  </conditionalFormatting>
  <conditionalFormatting sqref="G1:G15 G23:G1048576 G17:G21">
    <cfRule type="containsText" dxfId="75" priority="22" operator="containsText" text="Remove Old Tag">
      <formula>NOT(ISERROR(SEARCH("Remove Old Tag",G1)))</formula>
    </cfRule>
  </conditionalFormatting>
  <conditionalFormatting sqref="G22">
    <cfRule type="containsText" dxfId="74" priority="15" operator="containsText" text="Remove Old Tag">
      <formula>NOT(ISERROR(SEARCH("Remove Old Tag",G22)))</formula>
    </cfRule>
  </conditionalFormatting>
  <conditionalFormatting sqref="G22">
    <cfRule type="containsText" dxfId="73" priority="21" operator="containsText" text="New Tag Required">
      <formula>NOT(ISERROR(SEARCH("New Tag Required",G22)))</formula>
    </cfRule>
  </conditionalFormatting>
  <conditionalFormatting sqref="D22">
    <cfRule type="containsText" dxfId="72" priority="20" operator="containsText" text="Yes">
      <formula>NOT(ISERROR(SEARCH("Yes",D22)))</formula>
    </cfRule>
  </conditionalFormatting>
  <conditionalFormatting sqref="H22">
    <cfRule type="containsText" dxfId="71" priority="19" operator="containsText" text="New Sign Required">
      <formula>NOT(ISERROR(SEARCH("New Sign Required",H22)))</formula>
    </cfRule>
  </conditionalFormatting>
  <conditionalFormatting sqref="G22:H22">
    <cfRule type="containsText" dxfId="70" priority="18" operator="containsText" text="Action Required">
      <formula>NOT(ISERROR(SEARCH("Action Required",G22)))</formula>
    </cfRule>
  </conditionalFormatting>
  <conditionalFormatting sqref="H22">
    <cfRule type="containsText" dxfId="69" priority="16" operator="containsText" text="Remove Old Sign">
      <formula>NOT(ISERROR(SEARCH("Remove Old Sign",H22)))</formula>
    </cfRule>
    <cfRule type="containsText" dxfId="68" priority="17" operator="containsText" text="Move Sign to New Location">
      <formula>NOT(ISERROR(SEARCH("Move Sign to New Location",H22)))</formula>
    </cfRule>
  </conditionalFormatting>
  <conditionalFormatting sqref="G16">
    <cfRule type="containsText" dxfId="67" priority="14" operator="containsText" text="New Tag Required">
      <formula>NOT(ISERROR(SEARCH("New Tag Required",G16)))</formula>
    </cfRule>
  </conditionalFormatting>
  <conditionalFormatting sqref="D16">
    <cfRule type="containsText" dxfId="66" priority="13" operator="containsText" text="Yes">
      <formula>NOT(ISERROR(SEARCH("Yes",D16)))</formula>
    </cfRule>
  </conditionalFormatting>
  <conditionalFormatting sqref="H16">
    <cfRule type="containsText" dxfId="65" priority="12" operator="containsText" text="New Sign Required">
      <formula>NOT(ISERROR(SEARCH("New Sign Required",H16)))</formula>
    </cfRule>
  </conditionalFormatting>
  <conditionalFormatting sqref="G16:H16">
    <cfRule type="containsText" dxfId="64" priority="11" operator="containsText" text="Action Required">
      <formula>NOT(ISERROR(SEARCH("Action Required",G16)))</formula>
    </cfRule>
  </conditionalFormatting>
  <conditionalFormatting sqref="J16">
    <cfRule type="cellIs" dxfId="63" priority="10" operator="equal">
      <formula>0</formula>
    </cfRule>
  </conditionalFormatting>
  <conditionalFormatting sqref="M16">
    <cfRule type="cellIs" dxfId="62" priority="9" operator="equal">
      <formula>0</formula>
    </cfRule>
  </conditionalFormatting>
  <conditionalFormatting sqref="J16 M16">
    <cfRule type="cellIs" dxfId="61" priority="6" operator="equal">
      <formula>"In Progress"</formula>
    </cfRule>
    <cfRule type="cellIs" dxfId="60" priority="7" operator="equal">
      <formula>"Log Issues"</formula>
    </cfRule>
    <cfRule type="cellIs" dxfId="59" priority="8" operator="equal">
      <formula>"N/A"</formula>
    </cfRule>
  </conditionalFormatting>
  <conditionalFormatting sqref="K16:L16">
    <cfRule type="expression" dxfId="58" priority="5">
      <formula>$J16="Log Issues"</formula>
    </cfRule>
  </conditionalFormatting>
  <conditionalFormatting sqref="N16">
    <cfRule type="expression" dxfId="57" priority="4">
      <formula>$M16="Log Issues"</formula>
    </cfRule>
  </conditionalFormatting>
  <conditionalFormatting sqref="H16">
    <cfRule type="containsText" dxfId="56" priority="2" operator="containsText" text="Remove Old Sign">
      <formula>NOT(ISERROR(SEARCH("Remove Old Sign",H16)))</formula>
    </cfRule>
    <cfRule type="containsText" dxfId="55" priority="3" operator="containsText" text="Move Sign to New Location">
      <formula>NOT(ISERROR(SEARCH("Move Sign to New Location",H16)))</formula>
    </cfRule>
  </conditionalFormatting>
  <conditionalFormatting sqref="G16">
    <cfRule type="containsText" dxfId="54" priority="1" operator="containsText" text="Remove Old Tag">
      <formula>NOT(ISERROR(SEARCH("Remove Old Tag",G16)))</formula>
    </cfRule>
  </conditionalFormatting>
  <dataValidations count="2">
    <dataValidation type="list" allowBlank="1" showInputMessage="1" showErrorMessage="1" sqref="H202:H406">
      <formula1>DoorSignage</formula1>
    </dataValidation>
    <dataValidation type="list" allowBlank="1" showInputMessage="1" showErrorMessage="1" sqref="D6:D7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H37:H201 H34</xm:sqref>
        </x14:dataValidation>
        <x14:dataValidation type="list" allowBlank="1" showInputMessage="1" showErrorMessage="1">
          <x14:formula1>
            <xm:f>Lookup!$A$1:$A$4</xm:f>
          </x14:formula1>
          <xm:sqref>G37:G201 G34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O6:O16</xm:sqref>
        </x14:dataValidation>
        <x14:dataValidation type="list" allowBlank="1" showInputMessage="1">
          <x14:formula1>
            <xm:f>Lookup!$E$1:$E$18</xm:f>
          </x14:formula1>
          <xm:sqref>C6:C201</xm:sqref>
        </x14:dataValidation>
        <x14:dataValidation type="list" allowBlank="1" showInputMessage="1" showErrorMessage="1">
          <x14:formula1>
            <xm:f>Lookup!$A$1:$A$8</xm:f>
          </x14:formula1>
          <xm:sqref>G6:G33</xm:sqref>
        </x14:dataValidation>
        <x14:dataValidation type="list" allowBlank="1" showInputMessage="1" showErrorMessage="1">
          <x14:formula1>
            <xm:f>Lookup!$D$1:$D$10</xm:f>
          </x14:formula1>
          <xm:sqref>H6:H33</xm:sqref>
        </x14:dataValidation>
        <x14:dataValidation type="list" allowBlank="1" showInputMessage="1" showErrorMessage="1">
          <x14:formula1>
            <xm:f>Lookup!$F$1:$F$7</xm:f>
          </x14:formula1>
          <xm:sqref>J6:J33</xm:sqref>
        </x14:dataValidation>
        <x14:dataValidation type="list" allowBlank="1" showInputMessage="1" showErrorMessage="1">
          <x14:formula1>
            <xm:f>Lookup!$F$1:$F$8</xm:f>
          </x14:formula1>
          <xm:sqref>M6:M33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3"/>
  <sheetViews>
    <sheetView zoomScale="90" zoomScaleNormal="90" workbookViewId="0">
      <selection activeCell="E27" sqref="E27"/>
    </sheetView>
  </sheetViews>
  <sheetFormatPr defaultColWidth="9.109375" defaultRowHeight="14.4" x14ac:dyDescent="0.3"/>
  <cols>
    <col min="1" max="1" width="22.44140625" style="64" bestFit="1" customWidth="1"/>
    <col min="2" max="2" width="41.6640625" style="64" bestFit="1" customWidth="1"/>
    <col min="3" max="3" width="24" style="57" customWidth="1"/>
    <col min="4" max="4" width="14.33203125" style="57" bestFit="1" customWidth="1"/>
    <col min="5" max="5" width="73.44140625" style="57" bestFit="1" customWidth="1"/>
    <col min="6" max="6" width="13.33203125" style="57" bestFit="1" customWidth="1"/>
    <col min="7" max="8" width="18.5546875" style="57" customWidth="1"/>
    <col min="9" max="10" width="26.88671875" style="58" customWidth="1"/>
    <col min="11" max="16384" width="9.109375" style="57"/>
  </cols>
  <sheetData>
    <row r="1" spans="1:15" ht="15" x14ac:dyDescent="0.25">
      <c r="A1" s="53" t="s">
        <v>7</v>
      </c>
      <c r="B1" s="54" t="str">
        <f>'KD Changes'!B1:C1</f>
        <v>0108</v>
      </c>
      <c r="C1" s="55"/>
      <c r="D1" s="18" t="s">
        <v>10</v>
      </c>
      <c r="E1" s="56">
        <f>'KD Changes'!G1</f>
        <v>41940</v>
      </c>
    </row>
    <row r="2" spans="1:15" ht="15" customHeight="1" x14ac:dyDescent="0.25">
      <c r="A2" s="59" t="s">
        <v>8</v>
      </c>
      <c r="B2" s="60" t="str">
        <f>VLOOKUP(B1,[1]BuildingList!A:B,2,FALSE)</f>
        <v>Center for Robotics &amp; Manufacturing Systems</v>
      </c>
      <c r="C2" s="61"/>
      <c r="D2" s="62" t="s">
        <v>12</v>
      </c>
      <c r="E2" s="63" t="str">
        <f>'KD Changes'!G2</f>
        <v>Adam Davidson</v>
      </c>
    </row>
    <row r="5" spans="1:15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5" ht="15" thickTop="1" x14ac:dyDescent="0.3">
      <c r="A6" s="1" t="s">
        <v>99</v>
      </c>
      <c r="B6" s="1" t="s">
        <v>100</v>
      </c>
      <c r="C6" s="57" t="s">
        <v>71</v>
      </c>
      <c r="D6" s="57">
        <v>1090</v>
      </c>
      <c r="G6" s="30"/>
      <c r="H6" s="30"/>
      <c r="I6" s="11"/>
      <c r="J6" s="17"/>
      <c r="K6" s="41"/>
      <c r="L6" s="41"/>
      <c r="M6" s="36"/>
      <c r="N6" s="17"/>
      <c r="O6" s="11"/>
    </row>
    <row r="7" spans="1:15" ht="28.8" x14ac:dyDescent="0.3">
      <c r="A7" s="1" t="s">
        <v>129</v>
      </c>
      <c r="B7" s="1" t="s">
        <v>130</v>
      </c>
      <c r="C7" s="57" t="s">
        <v>69</v>
      </c>
      <c r="D7" s="36">
        <v>308</v>
      </c>
      <c r="E7" s="11" t="s">
        <v>75</v>
      </c>
      <c r="G7" s="30"/>
      <c r="H7" s="30"/>
      <c r="I7" s="11"/>
      <c r="J7" s="17"/>
      <c r="K7" s="41"/>
      <c r="L7" s="41"/>
      <c r="M7" s="36"/>
      <c r="N7" s="17"/>
      <c r="O7" s="11"/>
    </row>
    <row r="8" spans="1:15" ht="15" customHeight="1" x14ac:dyDescent="0.3">
      <c r="A8" s="1" t="s">
        <v>129</v>
      </c>
      <c r="B8" s="1" t="s">
        <v>130</v>
      </c>
      <c r="C8" s="57" t="s">
        <v>69</v>
      </c>
      <c r="D8" s="36">
        <v>242</v>
      </c>
      <c r="E8" s="11" t="s">
        <v>75</v>
      </c>
      <c r="G8" s="35"/>
      <c r="H8" s="30"/>
      <c r="I8" s="11"/>
      <c r="J8" s="17"/>
      <c r="K8" s="36"/>
      <c r="L8" s="36"/>
      <c r="M8" s="36"/>
      <c r="N8" s="17"/>
      <c r="O8" s="11"/>
    </row>
    <row r="9" spans="1:15" ht="28.8" x14ac:dyDescent="0.3">
      <c r="A9" s="1" t="s">
        <v>101</v>
      </c>
      <c r="B9" s="1" t="s">
        <v>102</v>
      </c>
      <c r="C9" s="57" t="s">
        <v>131</v>
      </c>
      <c r="D9" s="41">
        <v>1085</v>
      </c>
      <c r="E9" s="11" t="s">
        <v>76</v>
      </c>
      <c r="G9" s="38"/>
      <c r="H9" s="30"/>
      <c r="I9" s="11"/>
      <c r="J9" s="17"/>
      <c r="K9" s="36"/>
      <c r="L9" s="36"/>
      <c r="M9" s="36"/>
      <c r="N9" s="17"/>
      <c r="O9" s="11"/>
    </row>
    <row r="10" spans="1:15" x14ac:dyDescent="0.3">
      <c r="A10" s="1" t="s">
        <v>103</v>
      </c>
      <c r="B10" s="1" t="s">
        <v>104</v>
      </c>
      <c r="C10" s="57" t="s">
        <v>70</v>
      </c>
      <c r="E10" s="57" t="s">
        <v>132</v>
      </c>
      <c r="F10" s="66"/>
      <c r="G10" s="35"/>
      <c r="H10" s="35"/>
      <c r="I10" s="72"/>
      <c r="J10" s="17"/>
      <c r="K10" s="39"/>
      <c r="L10" s="41"/>
      <c r="M10" s="36"/>
      <c r="N10" s="11"/>
      <c r="O10" s="11"/>
    </row>
    <row r="11" spans="1:15" x14ac:dyDescent="0.3">
      <c r="A11" s="1" t="s">
        <v>105</v>
      </c>
      <c r="B11" s="1" t="s">
        <v>106</v>
      </c>
      <c r="C11" s="57" t="s">
        <v>70</v>
      </c>
      <c r="E11" s="57" t="s">
        <v>132</v>
      </c>
      <c r="F11" s="66"/>
      <c r="G11" s="35"/>
      <c r="H11" s="35"/>
      <c r="I11" s="35"/>
      <c r="J11" s="17"/>
      <c r="K11" s="36"/>
      <c r="L11" s="36"/>
      <c r="M11" s="36"/>
      <c r="N11" s="17"/>
      <c r="O11" s="11"/>
    </row>
    <row r="12" spans="1:15" x14ac:dyDescent="0.3">
      <c r="A12" s="1" t="s">
        <v>107</v>
      </c>
      <c r="B12" s="1" t="s">
        <v>108</v>
      </c>
      <c r="C12" s="57" t="s">
        <v>71</v>
      </c>
      <c r="D12" s="57">
        <v>466</v>
      </c>
      <c r="F12" s="66"/>
      <c r="G12" s="35"/>
      <c r="H12" s="35"/>
      <c r="I12" s="35"/>
      <c r="J12" s="17"/>
      <c r="K12" s="36"/>
      <c r="L12" s="36"/>
      <c r="M12" s="36"/>
      <c r="N12" s="17"/>
      <c r="O12" s="11"/>
    </row>
    <row r="13" spans="1:15" x14ac:dyDescent="0.3">
      <c r="A13" s="1" t="s">
        <v>137</v>
      </c>
      <c r="B13" s="1" t="s">
        <v>138</v>
      </c>
      <c r="C13" s="57" t="s">
        <v>69</v>
      </c>
      <c r="E13" s="57" t="s">
        <v>139</v>
      </c>
      <c r="F13" s="66"/>
      <c r="G13" s="35"/>
      <c r="H13" s="35"/>
      <c r="I13" s="35"/>
      <c r="J13" s="17"/>
      <c r="K13" s="36"/>
      <c r="L13" s="36"/>
      <c r="M13" s="36"/>
      <c r="N13" s="17"/>
      <c r="O13" s="11"/>
    </row>
    <row r="14" spans="1:15" x14ac:dyDescent="0.3">
      <c r="A14" s="1" t="s">
        <v>109</v>
      </c>
      <c r="B14" s="1" t="s">
        <v>110</v>
      </c>
      <c r="C14" s="57" t="s">
        <v>70</v>
      </c>
      <c r="E14" s="57" t="s">
        <v>133</v>
      </c>
      <c r="F14" s="66"/>
      <c r="G14" s="35"/>
      <c r="H14" s="35"/>
      <c r="I14" s="35"/>
      <c r="J14" s="17"/>
      <c r="K14" s="36"/>
      <c r="L14" s="36"/>
      <c r="M14" s="36"/>
      <c r="N14" s="17"/>
      <c r="O14" s="11"/>
    </row>
    <row r="15" spans="1:15" x14ac:dyDescent="0.3">
      <c r="A15" s="1" t="s">
        <v>111</v>
      </c>
      <c r="B15" s="1" t="s">
        <v>112</v>
      </c>
      <c r="C15" s="57" t="s">
        <v>70</v>
      </c>
      <c r="E15" s="57" t="s">
        <v>133</v>
      </c>
      <c r="F15" s="66"/>
      <c r="G15" s="35"/>
      <c r="H15" s="35"/>
      <c r="I15" s="35"/>
      <c r="J15" s="17"/>
      <c r="K15" s="36"/>
      <c r="L15" s="36"/>
      <c r="M15" s="36"/>
      <c r="N15" s="17"/>
      <c r="O15" s="11"/>
    </row>
    <row r="16" spans="1:15" x14ac:dyDescent="0.3">
      <c r="A16" s="1" t="s">
        <v>113</v>
      </c>
      <c r="B16" s="1" t="s">
        <v>114</v>
      </c>
      <c r="C16" s="57" t="s">
        <v>71</v>
      </c>
      <c r="D16" s="36">
        <v>462</v>
      </c>
      <c r="F16" s="66"/>
      <c r="G16" s="35"/>
      <c r="H16" s="35"/>
      <c r="I16" s="35"/>
      <c r="J16" s="17"/>
      <c r="K16" s="36"/>
      <c r="L16" s="36"/>
      <c r="M16" s="36"/>
      <c r="N16" s="17"/>
      <c r="O16" s="11"/>
    </row>
    <row r="17" spans="1:15" x14ac:dyDescent="0.3">
      <c r="A17" s="1" t="s">
        <v>115</v>
      </c>
      <c r="B17" s="1" t="s">
        <v>116</v>
      </c>
      <c r="C17" s="57" t="s">
        <v>71</v>
      </c>
      <c r="D17" s="57">
        <v>660</v>
      </c>
      <c r="F17" s="66"/>
      <c r="G17" s="35"/>
      <c r="H17" s="35"/>
      <c r="I17" s="35"/>
      <c r="J17" s="17"/>
      <c r="K17" s="36"/>
      <c r="L17" s="36"/>
      <c r="M17" s="36"/>
      <c r="N17" s="17"/>
      <c r="O17" s="11"/>
    </row>
    <row r="18" spans="1:15" x14ac:dyDescent="0.3">
      <c r="A18" s="1" t="s">
        <v>117</v>
      </c>
      <c r="B18" s="1" t="s">
        <v>118</v>
      </c>
      <c r="C18" s="57" t="s">
        <v>71</v>
      </c>
      <c r="D18" s="36">
        <v>469</v>
      </c>
      <c r="F18" s="66"/>
      <c r="G18" s="35"/>
      <c r="H18" s="35"/>
      <c r="I18" s="35"/>
      <c r="J18" s="17"/>
      <c r="K18" s="36"/>
      <c r="L18" s="36"/>
      <c r="M18" s="36"/>
      <c r="N18" s="17"/>
      <c r="O18" s="11"/>
    </row>
    <row r="19" spans="1:15" x14ac:dyDescent="0.3">
      <c r="A19" s="1" t="s">
        <v>119</v>
      </c>
      <c r="B19" s="1" t="s">
        <v>120</v>
      </c>
      <c r="C19" s="57" t="s">
        <v>71</v>
      </c>
      <c r="D19" s="36">
        <v>465</v>
      </c>
      <c r="F19" s="66"/>
      <c r="G19" s="35"/>
      <c r="H19" s="35"/>
      <c r="I19" s="35"/>
      <c r="J19" s="17"/>
      <c r="K19" s="36"/>
      <c r="L19" s="36"/>
      <c r="M19" s="36"/>
      <c r="N19" s="17"/>
      <c r="O19" s="11"/>
    </row>
    <row r="20" spans="1:15" x14ac:dyDescent="0.3">
      <c r="A20" s="1" t="s">
        <v>121</v>
      </c>
      <c r="B20" s="1" t="s">
        <v>122</v>
      </c>
      <c r="C20" s="57" t="s">
        <v>70</v>
      </c>
      <c r="E20" s="57" t="s">
        <v>134</v>
      </c>
      <c r="F20" s="66"/>
      <c r="G20" s="35"/>
      <c r="H20" s="35"/>
      <c r="I20" s="35"/>
      <c r="J20" s="17"/>
      <c r="K20" s="17"/>
      <c r="L20" s="36"/>
      <c r="M20" s="36"/>
      <c r="N20" s="17"/>
      <c r="O20" s="11"/>
    </row>
    <row r="21" spans="1:15" x14ac:dyDescent="0.3">
      <c r="A21" s="1" t="s">
        <v>123</v>
      </c>
      <c r="B21" s="1" t="s">
        <v>124</v>
      </c>
      <c r="C21" s="57" t="s">
        <v>71</v>
      </c>
      <c r="D21" s="36">
        <v>457</v>
      </c>
      <c r="F21" s="66"/>
      <c r="G21" s="35"/>
      <c r="H21" s="35"/>
      <c r="I21" s="35"/>
      <c r="J21" s="17"/>
      <c r="K21" s="36"/>
      <c r="L21" s="36"/>
      <c r="M21" s="36"/>
      <c r="N21" s="17"/>
      <c r="O21" s="11"/>
    </row>
    <row r="22" spans="1:15" x14ac:dyDescent="0.3">
      <c r="A22" s="1" t="s">
        <v>125</v>
      </c>
      <c r="B22" s="1" t="s">
        <v>126</v>
      </c>
      <c r="C22" s="57" t="s">
        <v>71</v>
      </c>
      <c r="F22" s="67"/>
      <c r="G22" s="35"/>
      <c r="H22" s="35"/>
      <c r="I22" s="72"/>
      <c r="J22" s="17"/>
      <c r="K22" s="36"/>
      <c r="L22" s="36"/>
      <c r="M22" s="36"/>
      <c r="N22" s="17"/>
      <c r="O22" s="11"/>
    </row>
    <row r="23" spans="1:15" x14ac:dyDescent="0.3">
      <c r="A23" s="1" t="s">
        <v>135</v>
      </c>
      <c r="B23" s="1" t="s">
        <v>136</v>
      </c>
      <c r="C23" s="57" t="s">
        <v>69</v>
      </c>
      <c r="D23" s="57">
        <v>205</v>
      </c>
      <c r="F23" s="66"/>
      <c r="G23" s="35"/>
      <c r="H23" s="35"/>
      <c r="I23" s="35"/>
      <c r="J23" s="17"/>
      <c r="K23" s="36"/>
      <c r="L23" s="36"/>
      <c r="M23" s="36"/>
      <c r="N23" s="17"/>
      <c r="O23" s="11"/>
    </row>
    <row r="24" spans="1:15" x14ac:dyDescent="0.3">
      <c r="A24" s="1" t="s">
        <v>127</v>
      </c>
      <c r="B24" s="1" t="s">
        <v>128</v>
      </c>
      <c r="C24" s="57" t="s">
        <v>71</v>
      </c>
      <c r="F24" s="66"/>
      <c r="G24" s="35"/>
      <c r="H24" s="35"/>
      <c r="I24" s="35"/>
      <c r="J24" s="17"/>
      <c r="K24" s="36"/>
      <c r="L24" s="41"/>
      <c r="M24" s="36"/>
      <c r="N24" s="17"/>
      <c r="O24" s="11"/>
    </row>
    <row r="25" spans="1:15" x14ac:dyDescent="0.3">
      <c r="A25" s="1"/>
      <c r="B25" s="1"/>
      <c r="F25" s="66"/>
      <c r="G25" s="34"/>
      <c r="H25" s="34"/>
    </row>
    <row r="26" spans="1:15" x14ac:dyDescent="0.3">
      <c r="A26" s="1"/>
      <c r="B26" s="1"/>
      <c r="F26" s="66"/>
      <c r="G26" s="34"/>
      <c r="H26" s="34"/>
    </row>
    <row r="27" spans="1:15" x14ac:dyDescent="0.3">
      <c r="A27" s="1"/>
      <c r="B27" s="1"/>
      <c r="F27" s="66"/>
      <c r="G27" s="34"/>
      <c r="H27" s="34"/>
    </row>
    <row r="28" spans="1:15" x14ac:dyDescent="0.3">
      <c r="A28" s="65"/>
      <c r="F28" s="66"/>
      <c r="G28" s="34"/>
      <c r="H28" s="34"/>
    </row>
    <row r="29" spans="1:15" x14ac:dyDescent="0.3">
      <c r="A29" s="68"/>
      <c r="F29" s="66"/>
      <c r="G29" s="34"/>
      <c r="H29" s="34"/>
    </row>
    <row r="30" spans="1:15" x14ac:dyDescent="0.3">
      <c r="A30" s="68"/>
      <c r="F30" s="66"/>
      <c r="G30" s="34"/>
      <c r="H30" s="34"/>
    </row>
    <row r="31" spans="1:15" x14ac:dyDescent="0.3">
      <c r="A31" s="68"/>
      <c r="F31" s="66"/>
      <c r="G31" s="34"/>
      <c r="H31" s="34"/>
    </row>
    <row r="32" spans="1:15" x14ac:dyDescent="0.3">
      <c r="A32" s="65"/>
      <c r="F32" s="66"/>
      <c r="G32" s="34"/>
      <c r="H32" s="34"/>
    </row>
    <row r="33" spans="1:8" x14ac:dyDescent="0.3">
      <c r="A33" s="65"/>
      <c r="F33" s="66"/>
      <c r="G33" s="34"/>
      <c r="H33" s="34"/>
    </row>
    <row r="34" spans="1:8" x14ac:dyDescent="0.3">
      <c r="A34" s="71"/>
      <c r="F34" s="66"/>
      <c r="G34" s="34"/>
      <c r="H34" s="34"/>
    </row>
    <row r="35" spans="1:8" x14ac:dyDescent="0.3">
      <c r="A35" s="71"/>
      <c r="F35" s="66"/>
      <c r="G35" s="34"/>
      <c r="H35" s="34"/>
    </row>
    <row r="36" spans="1:8" x14ac:dyDescent="0.3">
      <c r="A36" s="71"/>
      <c r="E36" s="66"/>
      <c r="F36" s="66"/>
      <c r="G36" s="34"/>
      <c r="H36" s="34"/>
    </row>
    <row r="37" spans="1:8" x14ac:dyDescent="0.3">
      <c r="A37" s="71"/>
      <c r="E37" s="66"/>
      <c r="F37" s="66"/>
      <c r="G37" s="34"/>
      <c r="H37" s="34"/>
    </row>
    <row r="38" spans="1:8" x14ac:dyDescent="0.3">
      <c r="A38" s="71"/>
      <c r="E38" s="66"/>
      <c r="F38" s="66"/>
      <c r="G38" s="34"/>
      <c r="H38" s="34"/>
    </row>
    <row r="39" spans="1:8" x14ac:dyDescent="0.3">
      <c r="A39" s="71"/>
      <c r="E39" s="66"/>
      <c r="F39" s="66"/>
      <c r="G39" s="34"/>
      <c r="H39" s="34"/>
    </row>
    <row r="40" spans="1:8" x14ac:dyDescent="0.3">
      <c r="A40" s="71"/>
      <c r="E40" s="66"/>
      <c r="F40" s="66"/>
      <c r="G40" s="66"/>
    </row>
    <row r="41" spans="1:8" x14ac:dyDescent="0.3">
      <c r="A41" s="65"/>
      <c r="E41" s="66"/>
      <c r="F41" s="66"/>
      <c r="G41" s="66"/>
    </row>
    <row r="42" spans="1:8" x14ac:dyDescent="0.3">
      <c r="A42" s="65"/>
      <c r="E42" s="66"/>
      <c r="F42" s="69"/>
      <c r="G42" s="66"/>
    </row>
    <row r="43" spans="1:8" x14ac:dyDescent="0.3">
      <c r="E43" s="66"/>
      <c r="F43" s="69"/>
      <c r="G43" s="66"/>
    </row>
    <row r="44" spans="1:8" x14ac:dyDescent="0.3">
      <c r="E44" s="66"/>
      <c r="F44" s="70"/>
      <c r="G44" s="66"/>
    </row>
    <row r="45" spans="1:8" x14ac:dyDescent="0.3">
      <c r="E45" s="66"/>
      <c r="F45" s="69"/>
      <c r="G45" s="66"/>
    </row>
    <row r="46" spans="1:8" x14ac:dyDescent="0.3">
      <c r="E46" s="66"/>
      <c r="F46" s="69"/>
      <c r="G46" s="66"/>
    </row>
    <row r="47" spans="1:8" x14ac:dyDescent="0.3">
      <c r="E47" s="66"/>
      <c r="F47" s="66"/>
      <c r="G47" s="66"/>
    </row>
    <row r="48" spans="1:8" x14ac:dyDescent="0.3">
      <c r="E48" s="66"/>
      <c r="F48" s="66"/>
      <c r="G48" s="66"/>
    </row>
    <row r="49" spans="3:7" x14ac:dyDescent="0.3">
      <c r="E49" s="66"/>
      <c r="F49" s="66"/>
      <c r="G49" s="66"/>
    </row>
    <row r="50" spans="3:7" x14ac:dyDescent="0.3">
      <c r="E50" s="66"/>
      <c r="F50" s="66"/>
      <c r="G50" s="66"/>
    </row>
    <row r="51" spans="3:7" x14ac:dyDescent="0.3">
      <c r="E51" s="66"/>
      <c r="F51" s="67"/>
      <c r="G51" s="66"/>
    </row>
    <row r="52" spans="3:7" x14ac:dyDescent="0.3">
      <c r="E52" s="66"/>
      <c r="F52" s="66"/>
      <c r="G52" s="66"/>
    </row>
    <row r="53" spans="3:7" x14ac:dyDescent="0.3">
      <c r="E53" s="66"/>
      <c r="F53" s="66"/>
      <c r="G53" s="66"/>
    </row>
    <row r="54" spans="3:7" x14ac:dyDescent="0.3">
      <c r="C54" s="58"/>
      <c r="E54" s="66"/>
      <c r="F54" s="66"/>
      <c r="G54" s="66"/>
    </row>
    <row r="55" spans="3:7" x14ac:dyDescent="0.3">
      <c r="C55" s="58"/>
      <c r="E55" s="66"/>
    </row>
    <row r="56" spans="3:7" x14ac:dyDescent="0.3">
      <c r="C56" s="58"/>
      <c r="E56" s="66"/>
    </row>
    <row r="57" spans="3:7" x14ac:dyDescent="0.3">
      <c r="C57" s="58"/>
      <c r="E57" s="66"/>
    </row>
    <row r="58" spans="3:7" x14ac:dyDescent="0.3">
      <c r="C58" s="58"/>
      <c r="E58" s="66"/>
    </row>
    <row r="59" spans="3:7" x14ac:dyDescent="0.3">
      <c r="C59" s="58"/>
    </row>
    <row r="60" spans="3:7" x14ac:dyDescent="0.3">
      <c r="C60" s="58"/>
    </row>
    <row r="61" spans="3:7" x14ac:dyDescent="0.3">
      <c r="C61" s="58"/>
    </row>
    <row r="62" spans="3:7" x14ac:dyDescent="0.3">
      <c r="C62" s="58"/>
    </row>
    <row r="63" spans="3:7" x14ac:dyDescent="0.3">
      <c r="C63" s="58"/>
    </row>
    <row r="64" spans="3:7" x14ac:dyDescent="0.3">
      <c r="C64" s="58"/>
    </row>
    <row r="65" spans="3:3" x14ac:dyDescent="0.3">
      <c r="C65" s="58"/>
    </row>
    <row r="66" spans="3:3" x14ac:dyDescent="0.3">
      <c r="C66" s="58"/>
    </row>
    <row r="67" spans="3:3" x14ac:dyDescent="0.3">
      <c r="C67" s="58"/>
    </row>
    <row r="68" spans="3:3" x14ac:dyDescent="0.3">
      <c r="C68" s="58"/>
    </row>
    <row r="69" spans="3:3" x14ac:dyDescent="0.3">
      <c r="C69" s="58"/>
    </row>
    <row r="70" spans="3:3" x14ac:dyDescent="0.3">
      <c r="C70" s="58"/>
    </row>
    <row r="71" spans="3:3" x14ac:dyDescent="0.3">
      <c r="C71" s="58"/>
    </row>
    <row r="72" spans="3:3" x14ac:dyDescent="0.3">
      <c r="C72" s="58"/>
    </row>
    <row r="73" spans="3:3" x14ac:dyDescent="0.3">
      <c r="C73" s="58"/>
    </row>
    <row r="74" spans="3:3" x14ac:dyDescent="0.3">
      <c r="C74" s="58"/>
    </row>
    <row r="75" spans="3:3" x14ac:dyDescent="0.3">
      <c r="C75" s="58"/>
    </row>
    <row r="76" spans="3:3" x14ac:dyDescent="0.3">
      <c r="C76" s="58"/>
    </row>
    <row r="77" spans="3:3" x14ac:dyDescent="0.3">
      <c r="C77" s="58"/>
    </row>
    <row r="78" spans="3:3" x14ac:dyDescent="0.3">
      <c r="C78" s="58"/>
    </row>
    <row r="79" spans="3:3" x14ac:dyDescent="0.3">
      <c r="C79" s="58"/>
    </row>
    <row r="80" spans="3:3" x14ac:dyDescent="0.3">
      <c r="C80" s="58"/>
    </row>
    <row r="81" spans="3:3" x14ac:dyDescent="0.3">
      <c r="C81" s="58"/>
    </row>
    <row r="82" spans="3:3" x14ac:dyDescent="0.3">
      <c r="C82" s="58"/>
    </row>
    <row r="83" spans="3:3" x14ac:dyDescent="0.3">
      <c r="C83" s="58"/>
    </row>
    <row r="84" spans="3:3" x14ac:dyDescent="0.3">
      <c r="C84" s="58"/>
    </row>
    <row r="85" spans="3:3" x14ac:dyDescent="0.3">
      <c r="C85" s="58"/>
    </row>
    <row r="86" spans="3:3" x14ac:dyDescent="0.3">
      <c r="C86" s="58"/>
    </row>
    <row r="203" spans="3:3" x14ac:dyDescent="0.3">
      <c r="C203" s="57" t="s">
        <v>30</v>
      </c>
    </row>
  </sheetData>
  <sheetProtection insertRows="0" deleteRows="0" selectLockedCells="1"/>
  <conditionalFormatting sqref="G40:G53">
    <cfRule type="containsText" dxfId="53" priority="58" operator="containsText" text="New Tag Required">
      <formula>NOT(ISERROR(SEARCH("New Tag Required",G40)))</formula>
    </cfRule>
  </conditionalFormatting>
  <conditionalFormatting sqref="D54:D103">
    <cfRule type="containsText" dxfId="52" priority="57" operator="containsText" text="Yes">
      <formula>NOT(ISERROR(SEARCH("Yes",D54)))</formula>
    </cfRule>
  </conditionalFormatting>
  <conditionalFormatting sqref="H40:H99 H200:H421">
    <cfRule type="containsText" dxfId="51" priority="56" operator="containsText" text="New Sign Required">
      <formula>NOT(ISERROR(SEARCH("New Sign Required",H40)))</formula>
    </cfRule>
  </conditionalFormatting>
  <conditionalFormatting sqref="G40:G99">
    <cfRule type="containsText" dxfId="50" priority="55" operator="containsText" text="Action Required">
      <formula>NOT(ISERROR(SEARCH("Action Required",G40)))</formula>
    </cfRule>
  </conditionalFormatting>
  <conditionalFormatting sqref="H40:H99">
    <cfRule type="containsText" dxfId="49" priority="54" operator="containsText" text="Action Required">
      <formula>NOT(ISERROR(SEARCH("Action Required",H40)))</formula>
    </cfRule>
  </conditionalFormatting>
  <conditionalFormatting sqref="D104:D203">
    <cfRule type="containsText" dxfId="48" priority="49" operator="containsText" text="Yes">
      <formula>NOT(ISERROR(SEARCH("Yes",D104)))</formula>
    </cfRule>
  </conditionalFormatting>
  <conditionalFormatting sqref="H100:H199">
    <cfRule type="containsText" dxfId="47" priority="48" operator="containsText" text="New Sign Required">
      <formula>NOT(ISERROR(SEARCH("New Sign Required",H100)))</formula>
    </cfRule>
  </conditionalFormatting>
  <conditionalFormatting sqref="G100:G199">
    <cfRule type="containsText" dxfId="46" priority="47" operator="containsText" text="Action Required">
      <formula>NOT(ISERROR(SEARCH("Action Required",G100)))</formula>
    </cfRule>
  </conditionalFormatting>
  <conditionalFormatting sqref="H100:H199">
    <cfRule type="containsText" dxfId="45" priority="46" operator="containsText" text="Action Required">
      <formula>NOT(ISERROR(SEARCH("Action Required",H100)))</formula>
    </cfRule>
  </conditionalFormatting>
  <conditionalFormatting sqref="H1:H4 H40:H1048576 G5 G25:G39">
    <cfRule type="containsText" dxfId="44" priority="44" operator="containsText" text="Remove Old Sign">
      <formula>NOT(ISERROR(SEARCH("Remove Old Sign",G1)))</formula>
    </cfRule>
    <cfRule type="containsText" dxfId="43" priority="45" operator="containsText" text="Move Sign to New Location">
      <formula>NOT(ISERROR(SEARCH("Move Sign to New Location",G1)))</formula>
    </cfRule>
  </conditionalFormatting>
  <conditionalFormatting sqref="G40:G1048576 F5:F9 G3:G4 E1:E2">
    <cfRule type="containsText" dxfId="42" priority="43" operator="containsText" text="Remove Old Tag">
      <formula>NOT(ISERROR(SEARCH("Remove Old Tag",E1)))</formula>
    </cfRule>
  </conditionalFormatting>
  <conditionalFormatting sqref="M11:M16 M24 M18:M22">
    <cfRule type="containsText" dxfId="41" priority="42" operator="containsText" text="New Tag Required">
      <formula>NOT(ISERROR(SEARCH("New Tag Required",M11)))</formula>
    </cfRule>
  </conditionalFormatting>
  <conditionalFormatting sqref="J6:J7 J9 J11:J16 J24 J18:J22">
    <cfRule type="containsText" dxfId="40" priority="41" operator="containsText" text="Yes">
      <formula>NOT(ISERROR(SEARCH("Yes",J6)))</formula>
    </cfRule>
  </conditionalFormatting>
  <conditionalFormatting sqref="N11:N16 N24 N18:N22">
    <cfRule type="containsText" dxfId="39" priority="40" operator="containsText" text="New Sign Required">
      <formula>NOT(ISERROR(SEARCH("New Sign Required",N11)))</formula>
    </cfRule>
  </conditionalFormatting>
  <conditionalFormatting sqref="M11:N16 M24:N24 M18:N22">
    <cfRule type="containsText" dxfId="38" priority="39" operator="containsText" text="Action Required">
      <formula>NOT(ISERROR(SEARCH("Action Required",M11)))</formula>
    </cfRule>
  </conditionalFormatting>
  <conditionalFormatting sqref="M6:M7">
    <cfRule type="containsText" dxfId="37" priority="38" operator="containsText" text="New Tag Required">
      <formula>NOT(ISERROR(SEARCH("New Tag Required",M6)))</formula>
    </cfRule>
  </conditionalFormatting>
  <conditionalFormatting sqref="N6:N7">
    <cfRule type="containsText" dxfId="36" priority="37" operator="containsText" text="New Sign Required">
      <formula>NOT(ISERROR(SEARCH("New Sign Required",N6)))</formula>
    </cfRule>
  </conditionalFormatting>
  <conditionalFormatting sqref="M6:M7">
    <cfRule type="containsText" dxfId="35" priority="36" operator="containsText" text="Action Required">
      <formula>NOT(ISERROR(SEARCH("Action Required",M6)))</formula>
    </cfRule>
  </conditionalFormatting>
  <conditionalFormatting sqref="N6:N7">
    <cfRule type="containsText" dxfId="34" priority="35" operator="containsText" text="Action Required">
      <formula>NOT(ISERROR(SEARCH("Action Required",N6)))</formula>
    </cfRule>
  </conditionalFormatting>
  <conditionalFormatting sqref="M6:M7">
    <cfRule type="containsText" dxfId="33" priority="34" operator="containsText" text="New Tag Required">
      <formula>NOT(ISERROR(SEARCH("New Tag Required",M6)))</formula>
    </cfRule>
  </conditionalFormatting>
  <conditionalFormatting sqref="J6:J7">
    <cfRule type="containsText" dxfId="32" priority="33" operator="containsText" text="Yes">
      <formula>NOT(ISERROR(SEARCH("Yes",J6)))</formula>
    </cfRule>
  </conditionalFormatting>
  <conditionalFormatting sqref="M6:M7">
    <cfRule type="containsText" dxfId="31" priority="32" operator="containsText" text="Action Required">
      <formula>NOT(ISERROR(SEARCH("Action Required",M6)))</formula>
    </cfRule>
  </conditionalFormatting>
  <conditionalFormatting sqref="J10">
    <cfRule type="containsText" dxfId="30" priority="31" operator="containsText" text="Yes">
      <formula>NOT(ISERROR(SEARCH("Yes",J10)))</formula>
    </cfRule>
  </conditionalFormatting>
  <conditionalFormatting sqref="J8">
    <cfRule type="containsText" dxfId="29" priority="30" operator="containsText" text="Yes">
      <formula>NOT(ISERROR(SEARCH("Yes",J8)))</formula>
    </cfRule>
  </conditionalFormatting>
  <conditionalFormatting sqref="M8">
    <cfRule type="containsText" dxfId="28" priority="29" operator="containsText" text="New Tag Required">
      <formula>NOT(ISERROR(SEARCH("New Tag Required",M8)))</formula>
    </cfRule>
  </conditionalFormatting>
  <conditionalFormatting sqref="N8">
    <cfRule type="containsText" dxfId="27" priority="28" operator="containsText" text="New Sign Required">
      <formula>NOT(ISERROR(SEARCH("New Sign Required",N8)))</formula>
    </cfRule>
  </conditionalFormatting>
  <conditionalFormatting sqref="M8">
    <cfRule type="containsText" dxfId="26" priority="27" operator="containsText" text="Action Required">
      <formula>NOT(ISERROR(SEARCH("Action Required",M8)))</formula>
    </cfRule>
  </conditionalFormatting>
  <conditionalFormatting sqref="N8">
    <cfRule type="containsText" dxfId="25" priority="26" operator="containsText" text="Action Required">
      <formula>NOT(ISERROR(SEARCH("Action Required",N8)))</formula>
    </cfRule>
  </conditionalFormatting>
  <conditionalFormatting sqref="M9">
    <cfRule type="containsText" dxfId="24" priority="25" operator="containsText" text="New Tag Required">
      <formula>NOT(ISERROR(SEARCH("New Tag Required",M9)))</formula>
    </cfRule>
  </conditionalFormatting>
  <conditionalFormatting sqref="N9">
    <cfRule type="containsText" dxfId="23" priority="24" operator="containsText" text="New Sign Required">
      <formula>NOT(ISERROR(SEARCH("New Sign Required",N9)))</formula>
    </cfRule>
  </conditionalFormatting>
  <conditionalFormatting sqref="M9">
    <cfRule type="containsText" dxfId="22" priority="23" operator="containsText" text="Action Required">
      <formula>NOT(ISERROR(SEARCH("Action Required",M9)))</formula>
    </cfRule>
  </conditionalFormatting>
  <conditionalFormatting sqref="N9">
    <cfRule type="containsText" dxfId="21" priority="22" operator="containsText" text="Action Required">
      <formula>NOT(ISERROR(SEARCH("Action Required",N9)))</formula>
    </cfRule>
  </conditionalFormatting>
  <conditionalFormatting sqref="M10">
    <cfRule type="containsText" dxfId="20" priority="21" operator="containsText" text="New Tag Required">
      <formula>NOT(ISERROR(SEARCH("New Tag Required",M10)))</formula>
    </cfRule>
  </conditionalFormatting>
  <conditionalFormatting sqref="N10">
    <cfRule type="containsText" dxfId="19" priority="20" operator="containsText" text="New Sign Required">
      <formula>NOT(ISERROR(SEARCH("New Sign Required",N10)))</formula>
    </cfRule>
  </conditionalFormatting>
  <conditionalFormatting sqref="M10">
    <cfRule type="containsText" dxfId="18" priority="19" operator="containsText" text="Action Required">
      <formula>NOT(ISERROR(SEARCH("Action Required",M10)))</formula>
    </cfRule>
  </conditionalFormatting>
  <conditionalFormatting sqref="N10">
    <cfRule type="containsText" dxfId="17" priority="18" operator="containsText" text="Action Required">
      <formula>NOT(ISERROR(SEARCH("Action Required",N10)))</formula>
    </cfRule>
  </conditionalFormatting>
  <conditionalFormatting sqref="N6:N16 N24 N18:N22">
    <cfRule type="containsText" dxfId="16" priority="16" operator="containsText" text="Remove Old Sign">
      <formula>NOT(ISERROR(SEARCH("Remove Old Sign",N6)))</formula>
    </cfRule>
    <cfRule type="containsText" dxfId="15" priority="17" operator="containsText" text="Move Sign to New Location">
      <formula>NOT(ISERROR(SEARCH("Move Sign to New Location",N6)))</formula>
    </cfRule>
  </conditionalFormatting>
  <conditionalFormatting sqref="M6:M16 M24 M18:M22">
    <cfRule type="containsText" dxfId="14" priority="15" operator="containsText" text="Remove Old Tag">
      <formula>NOT(ISERROR(SEARCH("Remove Old Tag",M6)))</formula>
    </cfRule>
  </conditionalFormatting>
  <conditionalFormatting sqref="M23">
    <cfRule type="containsText" dxfId="13" priority="8" operator="containsText" text="Remove Old Tag">
      <formula>NOT(ISERROR(SEARCH("Remove Old Tag",M23)))</formula>
    </cfRule>
  </conditionalFormatting>
  <conditionalFormatting sqref="M23">
    <cfRule type="containsText" dxfId="12" priority="14" operator="containsText" text="New Tag Required">
      <formula>NOT(ISERROR(SEARCH("New Tag Required",M23)))</formula>
    </cfRule>
  </conditionalFormatting>
  <conditionalFormatting sqref="J23">
    <cfRule type="containsText" dxfId="11" priority="13" operator="containsText" text="Yes">
      <formula>NOT(ISERROR(SEARCH("Yes",J23)))</formula>
    </cfRule>
  </conditionalFormatting>
  <conditionalFormatting sqref="N23">
    <cfRule type="containsText" dxfId="10" priority="12" operator="containsText" text="New Sign Required">
      <formula>NOT(ISERROR(SEARCH("New Sign Required",N23)))</formula>
    </cfRule>
  </conditionalFormatting>
  <conditionalFormatting sqref="M23:N23">
    <cfRule type="containsText" dxfId="9" priority="11" operator="containsText" text="Action Required">
      <formula>NOT(ISERROR(SEARCH("Action Required",M23)))</formula>
    </cfRule>
  </conditionalFormatting>
  <conditionalFormatting sqref="N23">
    <cfRule type="containsText" dxfId="8" priority="9" operator="containsText" text="Remove Old Sign">
      <formula>NOT(ISERROR(SEARCH("Remove Old Sign",N23)))</formula>
    </cfRule>
    <cfRule type="containsText" dxfId="7" priority="10" operator="containsText" text="Move Sign to New Location">
      <formula>NOT(ISERROR(SEARCH("Move Sign to New Location",N23)))</formula>
    </cfRule>
  </conditionalFormatting>
  <conditionalFormatting sqref="M17">
    <cfRule type="containsText" dxfId="6" priority="7" operator="containsText" text="New Tag Required">
      <formula>NOT(ISERROR(SEARCH("New Tag Required",M17)))</formula>
    </cfRule>
  </conditionalFormatting>
  <conditionalFormatting sqref="J17">
    <cfRule type="containsText" dxfId="5" priority="6" operator="containsText" text="Yes">
      <formula>NOT(ISERROR(SEARCH("Yes",J17)))</formula>
    </cfRule>
  </conditionalFormatting>
  <conditionalFormatting sqref="N17">
    <cfRule type="containsText" dxfId="4" priority="5" operator="containsText" text="New Sign Required">
      <formula>NOT(ISERROR(SEARCH("New Sign Required",N17)))</formula>
    </cfRule>
  </conditionalFormatting>
  <conditionalFormatting sqref="M17:N17">
    <cfRule type="containsText" dxfId="3" priority="4" operator="containsText" text="Action Required">
      <formula>NOT(ISERROR(SEARCH("Action Required",M17)))</formula>
    </cfRule>
  </conditionalFormatting>
  <conditionalFormatting sqref="N17">
    <cfRule type="containsText" dxfId="2" priority="2" operator="containsText" text="Remove Old Sign">
      <formula>NOT(ISERROR(SEARCH("Remove Old Sign",N17)))</formula>
    </cfRule>
    <cfRule type="containsText" dxfId="1" priority="3" operator="containsText" text="Move Sign to New Location">
      <formula>NOT(ISERROR(SEARCH("Move Sign to New Location",N17)))</formula>
    </cfRule>
  </conditionalFormatting>
  <conditionalFormatting sqref="M17">
    <cfRule type="containsText" dxfId="0" priority="1" operator="containsText" text="Remove Old Tag">
      <formula>NOT(ISERROR(SEARCH("Remove Old Tag",M17)))</formula>
    </cfRule>
  </conditionalFormatting>
  <dataValidations count="2">
    <dataValidation type="list" allowBlank="1" showInputMessage="1" showErrorMessage="1" sqref="D54:D78 J6:J2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>
          <x14:formula1>
            <xm:f>[1]Lookup!#REF!</xm:f>
          </x14:formula1>
          <xm:sqref>C54:C202</xm:sqref>
        </x14:dataValidation>
        <x14:dataValidation type="list" allowBlank="1" showInputMessage="1" showErrorMessage="1">
          <x14:formula1>
            <xm:f>[1]Lookup!#REF!</xm:f>
          </x14:formula1>
          <xm:sqref>G40:H199</xm:sqref>
        </x14:dataValidation>
        <x14:dataValidation type="list" allowBlank="1" showInputMessage="1" showErrorMessage="1">
          <x14:formula1>
            <xm:f>Lookup!$D$1:$D$10</xm:f>
          </x14:formula1>
          <xm:sqref>N6:N24</xm:sqref>
        </x14:dataValidation>
        <x14:dataValidation type="list" allowBlank="1" showInputMessage="1" showErrorMessage="1">
          <x14:formula1>
            <xm:f>Lookup!$A$1:$A$8</xm:f>
          </x14:formula1>
          <xm:sqref>M6:M24</xm:sqref>
        </x14:dataValidation>
        <x14:dataValidation type="list" allowBlank="1" showInputMessage="1">
          <x14:formula1>
            <xm:f>Lookup!$E$1:$E$18</xm:f>
          </x14:formula1>
          <xm:sqref>I6:I24</xm:sqref>
        </x14:dataValidation>
        <x14:dataValidation type="list" allowBlank="1" showInputMessage="1" showErrorMessage="1">
          <x14:formula1>
            <xm:f>Lookup!$G$1:$G$5</xm:f>
          </x14:formula1>
          <xm:sqref>C6:C37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H6" sqref="H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  <c r="G5" t="s">
        <v>131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52" t="s">
        <v>50</v>
      </c>
    </row>
    <row r="10" spans="1:7" s="1" customFormat="1" ht="15" x14ac:dyDescent="0.25">
      <c r="E10" s="52" t="s">
        <v>33</v>
      </c>
    </row>
    <row r="11" spans="1:7" ht="15" x14ac:dyDescent="0.25">
      <c r="E11" s="52" t="s">
        <v>20</v>
      </c>
    </row>
    <row r="12" spans="1:7" ht="15" x14ac:dyDescent="0.25">
      <c r="E12" s="52" t="s">
        <v>24</v>
      </c>
    </row>
    <row r="13" spans="1:7" ht="15" x14ac:dyDescent="0.25">
      <c r="E13" s="52" t="s">
        <v>53</v>
      </c>
    </row>
    <row r="14" spans="1:7" ht="15" x14ac:dyDescent="0.25">
      <c r="E14" s="52" t="s">
        <v>51</v>
      </c>
    </row>
    <row r="15" spans="1:7" ht="15" x14ac:dyDescent="0.25">
      <c r="E15" s="52" t="s">
        <v>22</v>
      </c>
    </row>
    <row r="16" spans="1:7" ht="15" x14ac:dyDescent="0.25">
      <c r="E16" s="52" t="s">
        <v>26</v>
      </c>
    </row>
    <row r="17" spans="1:7" ht="15" x14ac:dyDescent="0.25">
      <c r="E17" s="52" t="s">
        <v>23</v>
      </c>
    </row>
    <row r="18" spans="1:7" ht="15" x14ac:dyDescent="0.25">
      <c r="E18" s="52" t="s">
        <v>25</v>
      </c>
    </row>
    <row r="19" spans="1:7" ht="15" x14ac:dyDescent="0.25">
      <c r="E19" s="7"/>
    </row>
    <row r="20" spans="1:7" ht="15" x14ac:dyDescent="0.25">
      <c r="A20" s="51"/>
      <c r="B20" s="51"/>
      <c r="C20" s="51"/>
      <c r="D20" s="51"/>
      <c r="F20" s="51"/>
      <c r="G20" s="51"/>
    </row>
    <row r="21" spans="1:7" ht="15" x14ac:dyDescent="0.25">
      <c r="A21" s="51"/>
      <c r="B21" s="51"/>
      <c r="C21" s="51"/>
      <c r="D21" s="51"/>
      <c r="F21" s="51"/>
      <c r="G21" s="51"/>
    </row>
    <row r="22" spans="1:7" ht="15" x14ac:dyDescent="0.25">
      <c r="A22" s="51"/>
      <c r="B22" s="51"/>
      <c r="C22" s="51"/>
      <c r="D22" s="51"/>
      <c r="F22" s="51"/>
      <c r="G22" s="51"/>
    </row>
    <row r="23" spans="1:7" ht="15" x14ac:dyDescent="0.25">
      <c r="A23" s="51"/>
      <c r="B23" s="51"/>
      <c r="C23" s="51"/>
      <c r="D23" s="51"/>
      <c r="F23" s="51"/>
      <c r="G23" s="51"/>
    </row>
    <row r="24" spans="1:7" ht="15" x14ac:dyDescent="0.25">
      <c r="A24" s="51"/>
      <c r="B24" s="51"/>
      <c r="C24" s="51"/>
      <c r="D24" s="51"/>
      <c r="F24" s="51"/>
      <c r="G24" s="51"/>
    </row>
    <row r="25" spans="1:7" ht="15" x14ac:dyDescent="0.25">
      <c r="A25" s="51"/>
      <c r="B25" s="51"/>
      <c r="C25" s="51"/>
      <c r="D25" s="51"/>
      <c r="F25" s="51"/>
      <c r="G25" s="51"/>
    </row>
    <row r="26" spans="1:7" x14ac:dyDescent="0.3">
      <c r="A26" s="51"/>
      <c r="B26" s="51"/>
      <c r="C26" s="51"/>
      <c r="D26" s="51"/>
      <c r="F26" s="51"/>
      <c r="G26" s="51"/>
    </row>
    <row r="27" spans="1:7" x14ac:dyDescent="0.3">
      <c r="A27" s="51"/>
      <c r="B27" s="51"/>
      <c r="C27" s="51"/>
      <c r="D27" s="51"/>
      <c r="F27" s="51"/>
      <c r="G27" s="51"/>
    </row>
    <row r="28" spans="1:7" x14ac:dyDescent="0.3">
      <c r="A28" s="51"/>
      <c r="B28" s="51"/>
      <c r="C28" s="51"/>
      <c r="D28" s="51"/>
      <c r="F28" s="51"/>
      <c r="G28" s="51"/>
    </row>
    <row r="29" spans="1:7" x14ac:dyDescent="0.3">
      <c r="A29" s="51"/>
      <c r="B29" s="51"/>
      <c r="C29" s="51"/>
      <c r="D29" s="51"/>
      <c r="F29" s="51"/>
      <c r="G29" s="51"/>
    </row>
    <row r="30" spans="1:7" x14ac:dyDescent="0.3">
      <c r="A30" s="51"/>
      <c r="B30" s="51"/>
      <c r="C30" s="51"/>
      <c r="D30" s="51"/>
      <c r="F30" s="51"/>
      <c r="G30" s="51"/>
    </row>
    <row r="31" spans="1:7" x14ac:dyDescent="0.3">
      <c r="A31" s="51"/>
      <c r="B31" s="51"/>
      <c r="C31" s="51"/>
      <c r="D31" s="51"/>
      <c r="F31" s="51"/>
      <c r="G31" s="51"/>
    </row>
    <row r="32" spans="1:7" x14ac:dyDescent="0.3">
      <c r="A32" s="51"/>
      <c r="B32" s="51"/>
      <c r="C32" s="51"/>
      <c r="D32" s="51"/>
      <c r="F32" s="51"/>
      <c r="G32" s="51"/>
    </row>
    <row r="33" spans="1:7" x14ac:dyDescent="0.3">
      <c r="A33" s="51"/>
      <c r="B33" s="51"/>
      <c r="C33" s="51"/>
      <c r="D33" s="51"/>
      <c r="F33" s="51"/>
      <c r="G33" s="51"/>
    </row>
    <row r="34" spans="1:7" x14ac:dyDescent="0.3">
      <c r="A34" s="51"/>
      <c r="B34" s="51"/>
      <c r="C34" s="51"/>
      <c r="D34" s="51"/>
      <c r="F34" s="51"/>
      <c r="G34" s="51"/>
    </row>
    <row r="35" spans="1:7" x14ac:dyDescent="0.3">
      <c r="A35" s="51"/>
      <c r="B35" s="51"/>
      <c r="C35" s="51"/>
      <c r="D35" s="51"/>
      <c r="F35" s="51"/>
      <c r="G35" s="51"/>
    </row>
    <row r="36" spans="1:7" x14ac:dyDescent="0.3">
      <c r="A36" s="51"/>
      <c r="B36" s="51"/>
      <c r="C36" s="51"/>
      <c r="D36" s="51"/>
      <c r="F36" s="51"/>
      <c r="G36" s="51"/>
    </row>
    <row r="37" spans="1:7" x14ac:dyDescent="0.3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61" workbookViewId="0">
      <selection activeCell="B2" sqref="B2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ht="15" x14ac:dyDescent="0.25">
      <c r="A31" s="2" t="str">
        <f>([3]UKBuilding_List!A31)</f>
        <v>0032</v>
      </c>
      <c r="B31" s="3" t="str">
        <f>([3]UKBuilding_List!B31)</f>
        <v>Main Building</v>
      </c>
    </row>
    <row r="32" spans="1:2" ht="15" x14ac:dyDescent="0.25">
      <c r="A32" s="2" t="str">
        <f>([3]UKBuilding_List!A32)</f>
        <v>0033</v>
      </c>
      <c r="B32" s="3" t="str">
        <f>([3]UKBuilding_List!B32)</f>
        <v>Ezra Gillis Building</v>
      </c>
    </row>
    <row r="33" spans="1:2" ht="15" x14ac:dyDescent="0.25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ht="15" x14ac:dyDescent="0.25">
      <c r="A34" s="2" t="str">
        <f>([3]UKBuilding_List!A34)</f>
        <v>0035</v>
      </c>
      <c r="B34" s="3" t="str">
        <f>([3]UKBuilding_List!B34)</f>
        <v>Miller Hall</v>
      </c>
    </row>
    <row r="35" spans="1:2" ht="15" x14ac:dyDescent="0.25">
      <c r="A35" s="2" t="str">
        <f>([3]UKBuilding_List!A35)</f>
        <v>0036</v>
      </c>
      <c r="B35" s="3" t="str">
        <f>([3]UKBuilding_List!B35)</f>
        <v>Gatehouse Gate 2</v>
      </c>
    </row>
    <row r="36" spans="1:2" ht="15" x14ac:dyDescent="0.25">
      <c r="A36" s="2" t="str">
        <f>([3]UKBuilding_List!A36)</f>
        <v>0037</v>
      </c>
      <c r="B36" s="3" t="str">
        <f>([3]UKBuilding_List!B36)</f>
        <v>109 State St</v>
      </c>
    </row>
    <row r="37" spans="1:2" ht="15" x14ac:dyDescent="0.25">
      <c r="A37" s="2" t="str">
        <f>([3]UKBuilding_List!A37)</f>
        <v>0038</v>
      </c>
      <c r="B37" s="3" t="str">
        <f>([3]UKBuilding_List!B37)</f>
        <v>Engineering Annex</v>
      </c>
    </row>
    <row r="38" spans="1:2" ht="15" x14ac:dyDescent="0.25">
      <c r="A38" s="2" t="str">
        <f>([3]UKBuilding_List!A38)</f>
        <v>0039</v>
      </c>
      <c r="B38" s="3" t="str">
        <f>([3]UKBuilding_List!B38)</f>
        <v>Margaret I. King Library</v>
      </c>
    </row>
    <row r="39" spans="1:2" ht="15" x14ac:dyDescent="0.25">
      <c r="A39" s="2" t="str">
        <f>([3]UKBuilding_List!A39)</f>
        <v>0040</v>
      </c>
      <c r="B39" s="3" t="str">
        <f>([3]UKBuilding_List!B39)</f>
        <v>Maxwell Place</v>
      </c>
    </row>
    <row r="40" spans="1:2" ht="15" x14ac:dyDescent="0.25">
      <c r="A40" s="2" t="str">
        <f>([3]UKBuilding_List!A40)</f>
        <v>0041</v>
      </c>
      <c r="B40" s="3" t="str">
        <f>([3]UKBuilding_List!B40)</f>
        <v>Pence Hall</v>
      </c>
    </row>
    <row r="41" spans="1:2" ht="15" x14ac:dyDescent="0.25">
      <c r="A41" s="2" t="str">
        <f>([3]UKBuilding_List!A41)</f>
        <v>0042</v>
      </c>
      <c r="B41" s="3" t="str">
        <f>([3]UKBuilding_List!B41)</f>
        <v>Grehan Journalism Building</v>
      </c>
    </row>
    <row r="42" spans="1:2" ht="15" x14ac:dyDescent="0.25">
      <c r="A42" s="2" t="str">
        <f>([3]UKBuilding_List!A42)</f>
        <v>0043</v>
      </c>
      <c r="B42" s="3" t="str">
        <f>([3]UKBuilding_List!B42)</f>
        <v>S. J. Sam Whalen Building</v>
      </c>
    </row>
    <row r="43" spans="1:2" ht="15" x14ac:dyDescent="0.25">
      <c r="A43" s="2" t="str">
        <f>([3]UKBuilding_List!A43)</f>
        <v>0044</v>
      </c>
      <c r="B43" s="3" t="str">
        <f>([3]UKBuilding_List!B43)</f>
        <v>Kastle Hall</v>
      </c>
    </row>
    <row r="44" spans="1:2" ht="15" x14ac:dyDescent="0.25">
      <c r="A44" s="2" t="str">
        <f>([3]UKBuilding_List!A44)</f>
        <v>0045</v>
      </c>
      <c r="B44" s="3" t="str">
        <f>([3]UKBuilding_List!B44)</f>
        <v>McVey Hall</v>
      </c>
    </row>
    <row r="45" spans="1:2" ht="15" x14ac:dyDescent="0.25">
      <c r="A45" s="2" t="str">
        <f>([3]UKBuilding_List!A45)</f>
        <v>0046</v>
      </c>
      <c r="B45" s="3" t="str">
        <f>([3]UKBuilding_List!B45)</f>
        <v>Anderson Hall Tower</v>
      </c>
    </row>
    <row r="46" spans="1:2" ht="15" x14ac:dyDescent="0.25">
      <c r="A46" s="2" t="str">
        <f>([3]UKBuilding_List!A46)</f>
        <v>0047</v>
      </c>
      <c r="B46" s="3" t="str">
        <f>([3]UKBuilding_List!B46)</f>
        <v>C. W. Mathews Building</v>
      </c>
    </row>
    <row r="47" spans="1:2" ht="15" x14ac:dyDescent="0.25">
      <c r="A47" s="2" t="str">
        <f>([3]UKBuilding_List!A47)</f>
        <v>0048</v>
      </c>
      <c r="B47" s="3" t="str">
        <f>([3]UKBuilding_List!B47)</f>
        <v>Law Building</v>
      </c>
    </row>
    <row r="48" spans="1:2" ht="15" x14ac:dyDescent="0.25">
      <c r="A48" s="2" t="str">
        <f>([3]UKBuilding_List!A48)</f>
        <v>0049</v>
      </c>
      <c r="B48" s="3" t="str">
        <f>([3]UKBuilding_List!B48)</f>
        <v>Memorial Hall</v>
      </c>
    </row>
    <row r="49" spans="1:2" ht="15" x14ac:dyDescent="0.25">
      <c r="A49" s="2" t="str">
        <f>([3]UKBuilding_List!A49)</f>
        <v>0050</v>
      </c>
      <c r="B49" s="3" t="str">
        <f>([3]UKBuilding_List!B49)</f>
        <v>Erikson Hall</v>
      </c>
    </row>
    <row r="50" spans="1:2" ht="15" x14ac:dyDescent="0.25">
      <c r="A50" s="2" t="str">
        <f>([3]UKBuilding_List!A50)</f>
        <v>0051</v>
      </c>
      <c r="B50" s="3" t="str">
        <f>([3]UKBuilding_List!B50)</f>
        <v>Mineral Industries Building</v>
      </c>
    </row>
    <row r="51" spans="1:2" ht="15" x14ac:dyDescent="0.25">
      <c r="A51" s="2" t="str">
        <f>([3]UKBuilding_List!A51)</f>
        <v>0052</v>
      </c>
      <c r="B51" s="3" t="str">
        <f>([3]UKBuilding_List!B51)</f>
        <v>Terrell Civil Engineering Building</v>
      </c>
    </row>
    <row r="52" spans="1:2" ht="15" x14ac:dyDescent="0.25">
      <c r="A52" s="2" t="str">
        <f>([3]UKBuilding_List!A52)</f>
        <v>0053</v>
      </c>
      <c r="B52" s="3" t="str">
        <f>([3]UKBuilding_List!B52)</f>
        <v>Slone Research Building</v>
      </c>
    </row>
    <row r="53" spans="1:2" ht="15" x14ac:dyDescent="0.25">
      <c r="A53" s="2" t="str">
        <f>([3]UKBuilding_List!A53)</f>
        <v>0054</v>
      </c>
      <c r="B53" s="3" t="str">
        <f>([3]UKBuilding_List!B53)</f>
        <v>Funkhouser Building</v>
      </c>
    </row>
    <row r="54" spans="1:2" ht="15" x14ac:dyDescent="0.25">
      <c r="A54" s="2" t="str">
        <f>([3]UKBuilding_List!A54)</f>
        <v>0055</v>
      </c>
      <c r="B54" s="3" t="str">
        <f>([3]UKBuilding_List!B54)</f>
        <v>Chemistry-Physics Building</v>
      </c>
    </row>
    <row r="55" spans="1:2" ht="15" x14ac:dyDescent="0.25">
      <c r="A55" s="2" t="str">
        <f>([3]UKBuilding_List!A55)</f>
        <v>0056</v>
      </c>
      <c r="B55" s="3" t="str">
        <f>([3]UKBuilding_List!B55)</f>
        <v>Breckinridge Hall</v>
      </c>
    </row>
    <row r="56" spans="1:2" ht="15" x14ac:dyDescent="0.25">
      <c r="A56" s="2" t="str">
        <f>([3]UKBuilding_List!A56)</f>
        <v>0057</v>
      </c>
      <c r="B56" s="3" t="str">
        <f>([3]UKBuilding_List!B56)</f>
        <v>Kinkead Hall</v>
      </c>
    </row>
    <row r="57" spans="1:2" ht="15" x14ac:dyDescent="0.25">
      <c r="A57" s="2" t="str">
        <f>([3]UKBuilding_List!A57)</f>
        <v>0058</v>
      </c>
      <c r="B57" s="3" t="str">
        <f>([3]UKBuilding_List!B57)</f>
        <v>Bradley Hall</v>
      </c>
    </row>
    <row r="58" spans="1:2" ht="15" x14ac:dyDescent="0.25">
      <c r="A58" s="2" t="str">
        <f>([3]UKBuilding_List!A58)</f>
        <v>0059</v>
      </c>
      <c r="B58" s="3" t="str">
        <f>([3]UKBuilding_List!B58)</f>
        <v>Bowman Hall</v>
      </c>
    </row>
    <row r="59" spans="1:2" ht="15" x14ac:dyDescent="0.25">
      <c r="A59" s="2" t="str">
        <f>([3]UKBuilding_List!A59)</f>
        <v>0061</v>
      </c>
      <c r="B59" s="3" t="str">
        <f>([3]UKBuilding_List!B59)</f>
        <v>Tobacco Research Laboratory</v>
      </c>
    </row>
    <row r="60" spans="1:2" ht="15" x14ac:dyDescent="0.25">
      <c r="A60" s="2" t="str">
        <f>([3]UKBuilding_List!A60)</f>
        <v>0062</v>
      </c>
      <c r="B60" s="3" t="str">
        <f>([3]UKBuilding_List!B60)</f>
        <v>Insectary and Conservatory</v>
      </c>
    </row>
    <row r="61" spans="1:2" ht="15" x14ac:dyDescent="0.25">
      <c r="A61" s="2" t="str">
        <f>([3]UKBuilding_List!A61)</f>
        <v>0064</v>
      </c>
      <c r="B61" s="3" t="str">
        <f>([3]UKBuilding_List!B61)</f>
        <v>Scovell Hall</v>
      </c>
    </row>
    <row r="62" spans="1:2" ht="15" x14ac:dyDescent="0.25">
      <c r="A62" s="2" t="str">
        <f>([3]UKBuilding_List!A62)</f>
        <v>0065</v>
      </c>
      <c r="B62" s="3" t="str">
        <f>([3]UKBuilding_List!B62)</f>
        <v>Small Animal Lab</v>
      </c>
    </row>
    <row r="63" spans="1:2" ht="15" x14ac:dyDescent="0.25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ht="15" x14ac:dyDescent="0.25">
      <c r="A64" s="2" t="str">
        <f>([3]UKBuilding_List!A64)</f>
        <v>0067</v>
      </c>
      <c r="B64" s="3" t="str">
        <f>([3]UKBuilding_List!B64)</f>
        <v>Chi Omega Sorority</v>
      </c>
    </row>
    <row r="65" spans="1:2" ht="15" x14ac:dyDescent="0.25">
      <c r="A65" s="2" t="str">
        <f>([3]UKBuilding_List!A65)</f>
        <v>0068</v>
      </c>
      <c r="B65" s="3" t="str">
        <f>([3]UKBuilding_List!B65)</f>
        <v>Delta Delta Delta Sorority</v>
      </c>
    </row>
    <row r="66" spans="1:2" ht="15" x14ac:dyDescent="0.25">
      <c r="A66" s="2" t="str">
        <f>([3]UKBuilding_List!A66)</f>
        <v>0069</v>
      </c>
      <c r="B66" s="3" t="str">
        <f>([3]UKBuilding_List!B66)</f>
        <v>Alpha Delta Pi Sorority</v>
      </c>
    </row>
    <row r="67" spans="1:2" ht="15" x14ac:dyDescent="0.25">
      <c r="A67" s="2" t="str">
        <f>([3]UKBuilding_List!A67)</f>
        <v>0070</v>
      </c>
      <c r="B67" s="3" t="str">
        <f>([3]UKBuilding_List!B67)</f>
        <v>Wenner-Gren Research Lab</v>
      </c>
    </row>
    <row r="68" spans="1:2" ht="15" x14ac:dyDescent="0.25">
      <c r="A68" s="2" t="str">
        <f>([3]UKBuilding_List!A68)</f>
        <v>0071</v>
      </c>
      <c r="B68" s="3" t="str">
        <f>([3]UKBuilding_List!B68)</f>
        <v>Food Storage Building</v>
      </c>
    </row>
    <row r="69" spans="1:2" ht="15" x14ac:dyDescent="0.25">
      <c r="A69" s="2" t="str">
        <f>([3]UKBuilding_List!A69)</f>
        <v>0072</v>
      </c>
      <c r="B69" s="3" t="str">
        <f>([3]UKBuilding_List!B69)</f>
        <v>Donovan Hall</v>
      </c>
    </row>
    <row r="70" spans="1:2" ht="15" x14ac:dyDescent="0.25">
      <c r="A70" s="2" t="str">
        <f>([3]UKBuilding_List!A70)</f>
        <v>0073</v>
      </c>
      <c r="B70" s="3" t="str">
        <f>([3]UKBuilding_List!B70)</f>
        <v>Thomas Poe Cooper Building</v>
      </c>
    </row>
    <row r="71" spans="1:2" ht="15" x14ac:dyDescent="0.25">
      <c r="A71" s="2" t="str">
        <f>([3]UKBuilding_List!A71)</f>
        <v>0074</v>
      </c>
      <c r="B71" s="3" t="str">
        <f>([3]UKBuilding_List!B71)</f>
        <v>Shively Track &amp; Field Stadium</v>
      </c>
    </row>
    <row r="72" spans="1:2" ht="15" x14ac:dyDescent="0.25">
      <c r="A72" s="2" t="str">
        <f>([3]UKBuilding_List!A72)</f>
        <v>0075</v>
      </c>
      <c r="B72" s="3" t="str">
        <f>([3]UKBuilding_List!B72)</f>
        <v>Kelley Hall</v>
      </c>
    </row>
    <row r="73" spans="1:2" ht="15" x14ac:dyDescent="0.25">
      <c r="A73" s="2" t="str">
        <f>([3]UKBuilding_List!A73)</f>
        <v>0076</v>
      </c>
      <c r="B73" s="3" t="str">
        <f>([3]UKBuilding_List!B73)</f>
        <v>Dimock Animal Pathology</v>
      </c>
    </row>
    <row r="74" spans="1:2" ht="15" x14ac:dyDescent="0.25">
      <c r="A74" s="2" t="str">
        <f>([3]UKBuilding_List!A74)</f>
        <v>0077</v>
      </c>
      <c r="B74" s="3" t="str">
        <f>([3]UKBuilding_List!B74)</f>
        <v>653 Maxwelton Ct</v>
      </c>
    </row>
    <row r="75" spans="1:2" ht="15" x14ac:dyDescent="0.25">
      <c r="A75" s="2" t="str">
        <f>([3]UKBuilding_List!A75)</f>
        <v>0078</v>
      </c>
      <c r="B75" s="3" t="str">
        <f>([3]UKBuilding_List!B75)</f>
        <v>Med Center Annex #5</v>
      </c>
    </row>
    <row r="76" spans="1:2" ht="15" x14ac:dyDescent="0.25">
      <c r="A76" s="2" t="str">
        <f>([3]UKBuilding_List!A76)</f>
        <v>0079</v>
      </c>
      <c r="B76" s="3" t="str">
        <f>([3]UKBuilding_List!B76)</f>
        <v>Central Hall II</v>
      </c>
    </row>
    <row r="77" spans="1:2" ht="15" x14ac:dyDescent="0.25">
      <c r="A77" s="2" t="str">
        <f>([3]UKBuilding_List!A77)</f>
        <v>0080</v>
      </c>
      <c r="B77" s="3" t="str">
        <f>([3]UKBuilding_List!B77)</f>
        <v>Central Hall I</v>
      </c>
    </row>
    <row r="78" spans="1:2" ht="15" x14ac:dyDescent="0.25">
      <c r="A78" s="2" t="str">
        <f>([3]UKBuilding_List!A78)</f>
        <v>0081</v>
      </c>
      <c r="B78" s="3" t="str">
        <f>([3]UKBuilding_List!B78)</f>
        <v>Cooker Trailer Storage</v>
      </c>
    </row>
    <row r="79" spans="1:2" ht="15" x14ac:dyDescent="0.25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ht="15" x14ac:dyDescent="0.25">
      <c r="A80" s="2" t="str">
        <f>([3]UKBuilding_List!A80)</f>
        <v>0083</v>
      </c>
      <c r="B80" s="3" t="str">
        <f>([3]UKBuilding_List!B80)</f>
        <v>453 Columbia</v>
      </c>
    </row>
    <row r="81" spans="1:2" ht="15" x14ac:dyDescent="0.25">
      <c r="A81" s="2" t="str">
        <f>([3]UKBuilding_List!A81)</f>
        <v>0084</v>
      </c>
      <c r="B81" s="3" t="str">
        <f>([3]UKBuilding_List!B81)</f>
        <v>Gatehouse Roach Bldg</v>
      </c>
    </row>
    <row r="82" spans="1:2" ht="15" x14ac:dyDescent="0.25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ht="15" x14ac:dyDescent="0.25">
      <c r="A83" s="2" t="str">
        <f>([3]UKBuilding_List!A83)</f>
        <v>0086</v>
      </c>
      <c r="B83" s="3" t="str">
        <f>([3]UKBuilding_List!B83)</f>
        <v>Medical Behavioral Science Building</v>
      </c>
    </row>
    <row r="84" spans="1:2" ht="15" x14ac:dyDescent="0.25">
      <c r="A84" s="2" t="str">
        <f>([3]UKBuilding_List!A84)</f>
        <v>0087</v>
      </c>
      <c r="B84" s="3" t="str">
        <f>([3]UKBuilding_List!B84)</f>
        <v>Medical Center Storage Facility</v>
      </c>
    </row>
    <row r="85" spans="1:2" ht="15" x14ac:dyDescent="0.25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2014-10-30T20:06:22Z</dcterms:modified>
</cp:coreProperties>
</file>