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68" yWindow="732" windowWidth="16080" windowHeight="1002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Changes'!$A$1:$I$24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6" i="1"/>
  <c r="M27" i="1"/>
  <c r="M28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H32" i="1" l="1"/>
  <c r="G32" i="1"/>
  <c r="M32" i="1" l="1"/>
  <c r="K2" i="1" s="1"/>
  <c r="J3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<sst xmlns="http://schemas.openxmlformats.org/spreadsheetml/2006/main" count="285" uniqueCount="135">
  <si>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</si>
  <si>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</si>
  <si>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</si>
  <si>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</si>
  <si>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</si>
  <si>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</si>
  <si>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</si>
  <si>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</si>
  <si>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</si>
  <si>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</si>
  <si>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</si>
  <si>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</si>
  <si>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</si>
  <si>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</si>
  <si>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</si>
  <si>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</si>
  <si>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</si>
  <si>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</si>
  <si>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</si>
  <si>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</si>
  <si>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</si>
  <si>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</si>
  <si>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</si>
  <si>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</si>
  <si>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</si>
  <si>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</si>
  <si>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</si>
  <si>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</si>
  <si>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</si>
  <si>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</si>
  <si>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</si>
  <si>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</si>
  <si>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</si>
  <si>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</si>
  <si>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</si>
  <si>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</si>
  <si>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</si>
  <si>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</si>
  <si>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</si>
  <si>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</si>
  <si>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</si>
  <si>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</si>
  <si>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</si>
  <si>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</si>
  <si>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</si>
  <si>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</si>
  <si>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</si>
  <si>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</si>
  <si>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</si>
  <si>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</si>
  <si>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</si>
  <si>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</si>
  <si>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</si>
  <si>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</si>
  <si>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</si>
  <si>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</si>
  <si>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</si>
  <si>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</si>
  <si>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</si>
  <si>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</si>
  <si>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</si>
  <si>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</si>
  <si>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</si>
  <si>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</si>
  <si>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</si>
  <si>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</si>
  <si>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</si>
  <si>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</si>
  <si>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</si>
  <si>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</si>
  <si>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</si>
  <si>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</si>
  <si>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</si>
  <si>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0100</t>
  </si>
  <si>
    <t>126</t>
  </si>
  <si>
    <t>01</t>
  </si>
  <si>
    <t>Shell space converted in K-Lair</t>
  </si>
  <si>
    <t>126D</t>
  </si>
  <si>
    <t>126E</t>
  </si>
  <si>
    <t>132A</t>
  </si>
  <si>
    <t>132B</t>
  </si>
  <si>
    <t>250A</t>
  </si>
  <si>
    <t>02</t>
  </si>
  <si>
    <t xml:space="preserve">room ID missing from dwg. </t>
  </si>
  <si>
    <t>350A</t>
  </si>
  <si>
    <t>450A</t>
  </si>
  <si>
    <t>550A</t>
  </si>
  <si>
    <t>03</t>
  </si>
  <si>
    <t>04</t>
  </si>
  <si>
    <t>05</t>
  </si>
  <si>
    <t>137A</t>
  </si>
  <si>
    <t>LX-0100-01-0126D</t>
  </si>
  <si>
    <t>Haggin Hall 1st Flr Rm 126D</t>
  </si>
  <si>
    <t>LX-0100-01-0126E</t>
  </si>
  <si>
    <t>Haggin Hall 1st Flr Rm 126E</t>
  </si>
  <si>
    <t>LX-0100-01-0130</t>
  </si>
  <si>
    <t>Haggin Hall 1st Flr Rm 130</t>
  </si>
  <si>
    <t>LX-0100-01-0131</t>
  </si>
  <si>
    <t>Haggin Hall 1st Flr Rm 131</t>
  </si>
  <si>
    <t>LX-0100-01-0132A</t>
  </si>
  <si>
    <t>Haggin Hall 1st Flr Rm 132A</t>
  </si>
  <si>
    <t>LX-0100-01-0132B</t>
  </si>
  <si>
    <t>Haggin Hall 1st Flr Rm 132B</t>
  </si>
  <si>
    <t>LX-0100-01-0133</t>
  </si>
  <si>
    <t>Haggin Hall 1st Flr Rm 133</t>
  </si>
  <si>
    <t>LX-0100-01-0134</t>
  </si>
  <si>
    <t>Haggin Hall 1st Flr Rm 134</t>
  </si>
  <si>
    <t>LX-0100-01-0135</t>
  </si>
  <si>
    <t>Haggin Hall 1st Flr Rm 135</t>
  </si>
  <si>
    <t>LX-0100-01-0137A</t>
  </si>
  <si>
    <t>Haggin Hall 1st Flr Rm 137A</t>
  </si>
  <si>
    <t>LX-0100-01-0137</t>
  </si>
  <si>
    <t>Haggin Hall 1st Flr Rm 137</t>
  </si>
  <si>
    <t>LX-0100-01-0138</t>
  </si>
  <si>
    <t>Haggin Hall 1st Flr Rm 138</t>
  </si>
  <si>
    <t>LX-0100-01-0139</t>
  </si>
  <si>
    <t>Haggin Hall 1st Flr Rm 139</t>
  </si>
  <si>
    <t>LX-0100-01-0140</t>
  </si>
  <si>
    <t>Haggin Hall 1st Flr Rm 140</t>
  </si>
  <si>
    <t>LX-0100-01-0141</t>
  </si>
  <si>
    <t>Haggin Hall 1st Flr Rm 141</t>
  </si>
  <si>
    <t>LX-0100-01-0142</t>
  </si>
  <si>
    <t>Haggin Hall 1st Flr Rm 142</t>
  </si>
  <si>
    <t>LX-0100-01-0143</t>
  </si>
  <si>
    <t>Haggin Hall 1st Flr Rm 143</t>
  </si>
  <si>
    <t>LX-0100-01-0145</t>
  </si>
  <si>
    <t>Haggin Hall 1st Flr Rm 145</t>
  </si>
  <si>
    <t>LX-0100-02-0250A</t>
  </si>
  <si>
    <t>Haggin Hall 2nd Flr Rm 250A</t>
  </si>
  <si>
    <t>LX-0100-03-0350A</t>
  </si>
  <si>
    <t>Haggin Hall 3rd Flr Rm 350A</t>
  </si>
  <si>
    <t>LX-0100-04-0450A</t>
  </si>
  <si>
    <t>Haggin Hall 4th Flr Rm 450A</t>
  </si>
  <si>
    <t>LX-0100-05-0550A</t>
  </si>
  <si>
    <t>Haggin Hall 5th Flr Rm 550A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</si>
</sst>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" fontId="0" fillId="0" borderId="0" xfId="0" applyNumberFormat="1" applyFill="1" applyBorder="1" applyAlignme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8"/>
  <sheetViews>
    <sheetView tabSelected="1" zoomScaleNormal="100" workbookViewId="0">
      <selection activeCell="C34" sqref="C34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2" t="s">
        <v>73</v>
      </c>
      <c r="C1" s="72"/>
      <c r="F1" s="18" t="s">
        <v>10</v>
      </c>
      <c r="G1" s="55">
        <v>42060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3" t="str">
        <f>VLOOKUP(B1,BuildingList!A:B,2,FALSE)</f>
        <v>Haggin Hall</v>
      </c>
      <c r="C2" s="73"/>
      <c r="F2" s="24" t="s">
        <v>12</v>
      </c>
      <c r="G2" s="62" t="s">
        <v>62</v>
      </c>
      <c r="J2" s="15">
        <f>G32-J32</f>
        <v>24</v>
      </c>
      <c r="K2" s="15">
        <f>H32-M32</f>
        <v>19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30.75" thickTop="1" x14ac:dyDescent="0.25">
      <c r="A6" s="33" t="s">
        <v>74</v>
      </c>
      <c r="B6" s="28" t="s">
        <v>75</v>
      </c>
      <c r="C6" s="11" t="s">
        <v>22</v>
      </c>
      <c r="D6" s="17" t="s">
        <v>5</v>
      </c>
      <c r="E6" s="71">
        <v>11414</v>
      </c>
      <c r="F6" s="37">
        <v>986</v>
      </c>
      <c r="G6" s="34" t="s">
        <v>3</v>
      </c>
      <c r="H6" s="17" t="s">
        <v>18</v>
      </c>
      <c r="I6" s="11" t="s">
        <v>76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ht="15" x14ac:dyDescent="0.25">
      <c r="A7" s="38" t="s">
        <v>77</v>
      </c>
      <c r="B7" s="28" t="s">
        <v>75</v>
      </c>
      <c r="C7" s="11" t="s">
        <v>24</v>
      </c>
      <c r="D7" s="17" t="s">
        <v>5</v>
      </c>
      <c r="E7" s="34">
        <v>0</v>
      </c>
      <c r="F7" s="40">
        <v>2833</v>
      </c>
      <c r="G7" s="34" t="s">
        <v>3</v>
      </c>
      <c r="H7" s="17" t="s">
        <v>18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15" x14ac:dyDescent="0.25">
      <c r="A8" s="38" t="s">
        <v>78</v>
      </c>
      <c r="B8" s="28" t="s">
        <v>75</v>
      </c>
      <c r="C8" s="11" t="s">
        <v>24</v>
      </c>
      <c r="D8" s="17" t="s">
        <v>5</v>
      </c>
      <c r="E8" s="34">
        <v>0</v>
      </c>
      <c r="F8" s="40">
        <v>2399</v>
      </c>
      <c r="G8" s="34" t="s">
        <v>3</v>
      </c>
      <c r="H8" s="17" t="s">
        <v>18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8">
        <v>130</v>
      </c>
      <c r="B9" s="28" t="s">
        <v>75</v>
      </c>
      <c r="C9" s="11" t="s">
        <v>24</v>
      </c>
      <c r="D9" s="17" t="s">
        <v>5</v>
      </c>
      <c r="E9" s="34">
        <v>0</v>
      </c>
      <c r="F9" s="34">
        <v>279</v>
      </c>
      <c r="G9" s="34" t="s">
        <v>3</v>
      </c>
      <c r="H9" s="17" t="s">
        <v>18</v>
      </c>
      <c r="J9" s="10">
        <f>IF(G9="No Change","N/A",IF(G9="New Tag Required",Lookup!F:F,IF(G9="Remove Old Tag",Lookup!F:F,IF(G9="N/A","N/A",""))))</f>
        <v>0</v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8">
        <v>131</v>
      </c>
      <c r="B10" s="28" t="s">
        <v>75</v>
      </c>
      <c r="C10" s="11" t="s">
        <v>24</v>
      </c>
      <c r="D10" s="17" t="s">
        <v>5</v>
      </c>
      <c r="E10" s="34">
        <v>0</v>
      </c>
      <c r="F10" s="40">
        <v>1413</v>
      </c>
      <c r="G10" s="34" t="s">
        <v>3</v>
      </c>
      <c r="H10" s="17" t="s">
        <v>18</v>
      </c>
      <c r="J10" s="10">
        <f>IF(G10="No Change","N/A",IF(G10="New Tag Required",Lookup!F:F,IF(G10="Remove Old Tag",Lookup!F:F,IF(G10="N/A","N/A",""))))</f>
        <v>0</v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 t="s">
        <v>79</v>
      </c>
      <c r="B11" s="28" t="s">
        <v>75</v>
      </c>
      <c r="C11" s="11" t="s">
        <v>24</v>
      </c>
      <c r="D11" s="17" t="s">
        <v>5</v>
      </c>
      <c r="E11" s="34">
        <v>0</v>
      </c>
      <c r="F11" s="34">
        <v>197</v>
      </c>
      <c r="G11" s="34" t="s">
        <v>3</v>
      </c>
      <c r="H11" s="17" t="s">
        <v>18</v>
      </c>
      <c r="J11" s="10">
        <f>IF(G11="No Change","N/A",IF(G11="New Tag Required",Lookup!F:F,IF(G11="Remove Old Tag",Lookup!F:F,IF(G11="N/A","N/A",""))))</f>
        <v>0</v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8" t="s">
        <v>80</v>
      </c>
      <c r="B12" s="28" t="s">
        <v>75</v>
      </c>
      <c r="C12" s="11" t="s">
        <v>24</v>
      </c>
      <c r="D12" s="17" t="s">
        <v>5</v>
      </c>
      <c r="E12" s="34">
        <v>0</v>
      </c>
      <c r="F12" s="34">
        <v>197</v>
      </c>
      <c r="G12" s="34" t="s">
        <v>3</v>
      </c>
      <c r="H12" s="17" t="s">
        <v>18</v>
      </c>
      <c r="J12" s="10">
        <f>IF(G12="No Change","N/A",IF(G12="New Tag Required",Lookup!F:F,IF(G12="Remove Old Tag",Lookup!F:F,IF(G12="N/A","N/A",""))))</f>
        <v>0</v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6" ht="15" x14ac:dyDescent="0.25">
      <c r="A13" s="38">
        <v>133</v>
      </c>
      <c r="B13" s="28" t="s">
        <v>75</v>
      </c>
      <c r="C13" s="11" t="s">
        <v>24</v>
      </c>
      <c r="D13" s="17" t="s">
        <v>5</v>
      </c>
      <c r="E13" s="34">
        <v>0</v>
      </c>
      <c r="F13" s="34">
        <v>156</v>
      </c>
      <c r="G13" s="34" t="s">
        <v>3</v>
      </c>
      <c r="H13" s="17" t="s">
        <v>18</v>
      </c>
      <c r="J13" s="10">
        <f>IF(G13="No Change","N/A",IF(G13="New Tag Required",Lookup!F:F,IF(G13="Remove Old Tag",Lookup!F:F,IF(G13="N/A","N/A",""))))</f>
        <v>0</v>
      </c>
      <c r="K13" s="39"/>
      <c r="L13" s="11"/>
      <c r="M13" s="10" t="str">
        <f>IF(H13="No Change","N/A",IF(H13="New Tag Required",Lookup!F:F,IF(H13="Remove Old Sign",Lookup!F:F,IF(H13="N/A","N/A",""))))</f>
        <v/>
      </c>
      <c r="N13" s="39"/>
      <c r="O13" s="11"/>
    </row>
    <row r="14" spans="1:16" ht="15" x14ac:dyDescent="0.25">
      <c r="A14" s="38">
        <v>134</v>
      </c>
      <c r="B14" s="28" t="s">
        <v>75</v>
      </c>
      <c r="C14" s="11" t="s">
        <v>24</v>
      </c>
      <c r="D14" s="17" t="s">
        <v>5</v>
      </c>
      <c r="E14" s="34">
        <v>0</v>
      </c>
      <c r="F14" s="34">
        <v>184</v>
      </c>
      <c r="G14" s="34" t="s">
        <v>3</v>
      </c>
      <c r="H14" s="17" t="s">
        <v>18</v>
      </c>
      <c r="J14" s="10">
        <f>IF(G14="No Change","N/A",IF(G14="New Tag Required",Lookup!F:F,IF(G14="Remove Old Tag",Lookup!F:F,IF(G14="N/A","N/A",""))))</f>
        <v>0</v>
      </c>
      <c r="K14" s="39"/>
      <c r="L14" s="11"/>
      <c r="M14" s="10" t="str">
        <f>IF(H14="No Change","N/A",IF(H14="New Tag Required",Lookup!F:F,IF(H14="Remove Old Sign",Lookup!F:F,IF(H14="N/A","N/A",""))))</f>
        <v/>
      </c>
      <c r="N14" s="39"/>
      <c r="O14" s="11"/>
    </row>
    <row r="15" spans="1:16" ht="15" x14ac:dyDescent="0.25">
      <c r="A15" s="38">
        <v>135</v>
      </c>
      <c r="B15" s="28" t="s">
        <v>75</v>
      </c>
      <c r="C15" s="11" t="s">
        <v>24</v>
      </c>
      <c r="D15" s="17" t="s">
        <v>5</v>
      </c>
      <c r="E15" s="34">
        <v>0</v>
      </c>
      <c r="F15" s="34">
        <v>235</v>
      </c>
      <c r="G15" s="34" t="s">
        <v>3</v>
      </c>
      <c r="H15" s="17" t="s">
        <v>18</v>
      </c>
      <c r="J15" s="10">
        <f>IF(G15="No Change","N/A",IF(G15="New Tag Required",Lookup!F:F,IF(G15="Remove Old Tag",Lookup!F:F,IF(G15="N/A","N/A",""))))</f>
        <v>0</v>
      </c>
      <c r="K15" s="39"/>
      <c r="L15" s="11"/>
      <c r="M15" s="10" t="str">
        <f>IF(H15="No Change","N/A",IF(H15="New Tag Required",Lookup!F:F,IF(H15="Remove Old Sign",Lookup!F:F,IF(H15="N/A","N/A",""))))</f>
        <v/>
      </c>
      <c r="N15" s="39"/>
      <c r="O15" s="11"/>
    </row>
    <row r="16" spans="1:16" ht="15" x14ac:dyDescent="0.25">
      <c r="A16" s="38" t="s">
        <v>90</v>
      </c>
      <c r="B16" s="28" t="s">
        <v>75</v>
      </c>
      <c r="C16" s="11" t="s">
        <v>24</v>
      </c>
      <c r="D16" s="17" t="s">
        <v>5</v>
      </c>
      <c r="E16" s="34">
        <v>0</v>
      </c>
      <c r="F16" s="34">
        <v>150</v>
      </c>
      <c r="G16" s="34" t="s">
        <v>3</v>
      </c>
      <c r="H16" s="17" t="s">
        <v>18</v>
      </c>
      <c r="J16" s="10">
        <f>IF(G16="No Change","N/A",IF(G16="New Tag Required",Lookup!F:F,IF(G16="Remove Old Tag",Lookup!F:F,IF(G16="N/A","N/A",""))))</f>
        <v>0</v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1:15" ht="15" x14ac:dyDescent="0.25">
      <c r="A17" s="38">
        <v>137</v>
      </c>
      <c r="B17" s="28" t="s">
        <v>75</v>
      </c>
      <c r="C17" s="11" t="s">
        <v>24</v>
      </c>
      <c r="D17" s="17" t="s">
        <v>5</v>
      </c>
      <c r="E17" s="34">
        <v>0</v>
      </c>
      <c r="F17" s="34">
        <v>1063</v>
      </c>
      <c r="G17" s="34" t="s">
        <v>3</v>
      </c>
      <c r="H17" s="17" t="s">
        <v>18</v>
      </c>
      <c r="J17" s="10">
        <f>IF(G17="No Change","N/A",IF(G17="New Tag Required",Lookup!F:F,IF(G17="Remove Old Tag",Lookup!F:F,IF(G17="N/A","N/A",""))))</f>
        <v>0</v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1:15" ht="15" x14ac:dyDescent="0.25">
      <c r="A18" s="38">
        <v>138</v>
      </c>
      <c r="B18" s="28" t="s">
        <v>75</v>
      </c>
      <c r="C18" s="11" t="s">
        <v>24</v>
      </c>
      <c r="D18" s="17" t="s">
        <v>5</v>
      </c>
      <c r="E18" s="34">
        <v>0</v>
      </c>
      <c r="F18" s="40">
        <v>141</v>
      </c>
      <c r="G18" s="34" t="s">
        <v>3</v>
      </c>
      <c r="H18" s="17" t="s">
        <v>18</v>
      </c>
      <c r="J18" s="10">
        <f>IF(G18="No Change","N/A",IF(G18="New Tag Required",Lookup!F:F,IF(G18="Remove Old Tag",Lookup!F:F,IF(G18="N/A","N/A",""))))</f>
        <v>0</v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1:15" ht="15" x14ac:dyDescent="0.25">
      <c r="A19" s="38">
        <v>139</v>
      </c>
      <c r="B19" s="28" t="s">
        <v>75</v>
      </c>
      <c r="C19" s="11" t="s">
        <v>24</v>
      </c>
      <c r="D19" s="17" t="s">
        <v>5</v>
      </c>
      <c r="E19" s="34">
        <v>0</v>
      </c>
      <c r="F19" s="34">
        <v>128</v>
      </c>
      <c r="G19" s="34" t="s">
        <v>3</v>
      </c>
      <c r="H19" s="17" t="s">
        <v>18</v>
      </c>
      <c r="J19" s="10">
        <f>IF(G19="No Change","N/A",IF(G19="New Tag Required",Lookup!F:F,IF(G19="Remove Old Tag",Lookup!F:F,IF(G19="N/A","N/A",""))))</f>
        <v>0</v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1:15" ht="15" x14ac:dyDescent="0.25">
      <c r="A20" s="38">
        <v>140</v>
      </c>
      <c r="B20" s="28" t="s">
        <v>75</v>
      </c>
      <c r="C20" s="11" t="s">
        <v>24</v>
      </c>
      <c r="D20" s="17" t="s">
        <v>5</v>
      </c>
      <c r="E20" s="34">
        <v>0</v>
      </c>
      <c r="F20" s="34">
        <v>189</v>
      </c>
      <c r="G20" s="34" t="s">
        <v>3</v>
      </c>
      <c r="H20" s="17" t="s">
        <v>18</v>
      </c>
      <c r="J20" s="10">
        <f>IF(G20="No Change","N/A",IF(G20="New Tag Required",Lookup!F:F,IF(G20="Remove Old Tag",Lookup!F:F,IF(G20="N/A","N/A",""))))</f>
        <v>0</v>
      </c>
      <c r="K20" s="4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1:15" ht="15" x14ac:dyDescent="0.25">
      <c r="A21" s="38">
        <v>141</v>
      </c>
      <c r="B21" s="28" t="s">
        <v>75</v>
      </c>
      <c r="C21" s="11" t="s">
        <v>24</v>
      </c>
      <c r="D21" s="17" t="s">
        <v>5</v>
      </c>
      <c r="E21" s="34">
        <v>0</v>
      </c>
      <c r="F21" s="34">
        <v>216</v>
      </c>
      <c r="G21" s="34" t="s">
        <v>3</v>
      </c>
      <c r="H21" s="17" t="s">
        <v>18</v>
      </c>
      <c r="J21" s="10">
        <f>IF(G21="No Change","N/A",IF(G21="New Tag Required",Lookup!F:F,IF(G21="Remove Old Tag",Lookup!F:F,IF(G21="N/A","N/A",""))))</f>
        <v>0</v>
      </c>
      <c r="K21" s="4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1:15" ht="15" x14ac:dyDescent="0.25">
      <c r="A22" s="38">
        <v>142</v>
      </c>
      <c r="B22" s="28" t="s">
        <v>75</v>
      </c>
      <c r="C22" s="11" t="s">
        <v>24</v>
      </c>
      <c r="D22" s="17" t="s">
        <v>5</v>
      </c>
      <c r="E22" s="34">
        <v>0</v>
      </c>
      <c r="F22" s="34">
        <v>24</v>
      </c>
      <c r="G22" s="34" t="s">
        <v>3</v>
      </c>
      <c r="H22" s="17" t="s">
        <v>18</v>
      </c>
      <c r="J22" s="10">
        <f>IF(G22="No Change","N/A",IF(G22="New Tag Required",Lookup!F:F,IF(G22="Remove Old Tag",Lookup!F:F,IF(G22="N/A","N/A",""))))</f>
        <v>0</v>
      </c>
      <c r="K22" s="41"/>
      <c r="M22" s="10" t="str">
        <f>IF(H22="No Change","N/A",IF(H22="New Tag Required",Lookup!F:F,IF(H22="Remove Old Sign",Lookup!F:F,IF(H22="N/A","N/A",""))))</f>
        <v/>
      </c>
      <c r="N22" s="41"/>
    </row>
    <row r="23" spans="1:15" ht="15" x14ac:dyDescent="0.25">
      <c r="A23" s="38">
        <v>143</v>
      </c>
      <c r="B23" s="28" t="s">
        <v>75</v>
      </c>
      <c r="C23" s="11" t="s">
        <v>24</v>
      </c>
      <c r="D23" s="17" t="s">
        <v>5</v>
      </c>
      <c r="E23" s="34">
        <v>0</v>
      </c>
      <c r="F23" s="34">
        <v>64</v>
      </c>
      <c r="G23" s="34" t="s">
        <v>3</v>
      </c>
      <c r="H23" s="17" t="s">
        <v>18</v>
      </c>
      <c r="J23" s="10">
        <f>IF(G23="No Change","N/A",IF(G23="New Tag Required",Lookup!F:F,IF(G23="Remove Old Tag",Lookup!F:F,IF(G23="N/A","N/A",""))))</f>
        <v>0</v>
      </c>
      <c r="K23" s="41"/>
      <c r="M23" s="10" t="str">
        <f>IF(H23="No Change","N/A",IF(H23="New Tag Required",Lookup!F:F,IF(H23="Remove Old Sign",Lookup!F:F,IF(H23="N/A","N/A",""))))</f>
        <v/>
      </c>
      <c r="N23" s="41"/>
    </row>
    <row r="24" spans="1:15" ht="15" x14ac:dyDescent="0.25">
      <c r="A24" s="36">
        <v>145</v>
      </c>
      <c r="B24" s="28" t="s">
        <v>75</v>
      </c>
      <c r="C24" s="11" t="s">
        <v>24</v>
      </c>
      <c r="D24" s="17" t="s">
        <v>5</v>
      </c>
      <c r="E24" s="34">
        <v>0</v>
      </c>
      <c r="F24" s="34">
        <v>56</v>
      </c>
      <c r="G24" s="34" t="s">
        <v>3</v>
      </c>
      <c r="H24" s="17" t="s">
        <v>18</v>
      </c>
      <c r="J24" s="10">
        <f>IF(G24="No Change","N/A",IF(G24="New Tag Required",Lookup!F:F,IF(G24="Remove Old Tag",Lookup!F:F,IF(G24="N/A","N/A",""))))</f>
        <v>0</v>
      </c>
      <c r="K24" s="41"/>
      <c r="M24" s="10" t="str">
        <f>IF(H24="No Change","N/A",IF(H24="New Tag Required",Lookup!F:F,IF(H24="Remove Old Sign",Lookup!F:F,IF(H24="N/A","N/A",""))))</f>
        <v/>
      </c>
      <c r="N24" s="41"/>
    </row>
    <row r="25" spans="1:15" ht="15" x14ac:dyDescent="0.25">
      <c r="A25" s="36" t="s">
        <v>81</v>
      </c>
      <c r="B25" s="28" t="s">
        <v>82</v>
      </c>
      <c r="C25" s="11" t="s">
        <v>52</v>
      </c>
      <c r="D25" s="17" t="s">
        <v>5</v>
      </c>
      <c r="E25" s="34">
        <v>0</v>
      </c>
      <c r="F25" s="34">
        <v>79</v>
      </c>
      <c r="G25" s="34" t="s">
        <v>3</v>
      </c>
      <c r="I25" s="11" t="s">
        <v>83</v>
      </c>
      <c r="J25" s="10"/>
      <c r="K25" s="41"/>
      <c r="M25" s="10"/>
      <c r="N25" s="41"/>
    </row>
    <row r="26" spans="1:15" x14ac:dyDescent="0.3">
      <c r="A26" s="36" t="s">
        <v>84</v>
      </c>
      <c r="B26" s="28" t="s">
        <v>87</v>
      </c>
      <c r="C26" s="11" t="s">
        <v>52</v>
      </c>
      <c r="D26" s="17" t="s">
        <v>5</v>
      </c>
      <c r="E26" s="34">
        <v>0</v>
      </c>
      <c r="F26" s="34">
        <v>79</v>
      </c>
      <c r="G26" s="34" t="s">
        <v>3</v>
      </c>
      <c r="I26" s="11" t="s">
        <v>83</v>
      </c>
      <c r="J26" s="10">
        <f>IF(G26="No Change","N/A",IF(G26="New Tag Required",Lookup!F:F,IF(G26="Remove Old Tag",Lookup!F:F,IF(G26="N/A","N/A",""))))</f>
        <v>0</v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1:15" x14ac:dyDescent="0.3">
      <c r="A27" s="36" t="s">
        <v>85</v>
      </c>
      <c r="B27" s="28" t="s">
        <v>88</v>
      </c>
      <c r="C27" s="11" t="s">
        <v>52</v>
      </c>
      <c r="D27" s="17" t="s">
        <v>5</v>
      </c>
      <c r="E27" s="34">
        <v>0</v>
      </c>
      <c r="F27" s="34">
        <v>79</v>
      </c>
      <c r="G27" s="34" t="s">
        <v>3</v>
      </c>
      <c r="I27" s="11" t="s">
        <v>83</v>
      </c>
      <c r="J27" s="10">
        <f>IF(G27="No Change","N/A",IF(G27="New Tag Required",Lookup!F:F,IF(G27="Remove Old Tag",Lookup!F:F,IF(G27="N/A","N/A",""))))</f>
        <v>0</v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1:15" ht="15" x14ac:dyDescent="0.25">
      <c r="A28" s="36" t="s">
        <v>86</v>
      </c>
      <c r="B28" s="28" t="s">
        <v>89</v>
      </c>
      <c r="C28" s="11" t="s">
        <v>52</v>
      </c>
      <c r="D28" s="17" t="s">
        <v>5</v>
      </c>
      <c r="E28" s="34">
        <v>0</v>
      </c>
      <c r="F28" s="34">
        <v>79</v>
      </c>
      <c r="G28" s="34" t="s">
        <v>3</v>
      </c>
      <c r="I28" s="11" t="s">
        <v>83</v>
      </c>
      <c r="J28" s="10">
        <f>IF(G28="No Change","N/A",IF(G28="New Tag Required",Lookup!F:F,IF(G28="Remove Old Tag",Lookup!F:F,IF(G28="N/A","N/A",""))))</f>
        <v>0</v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1:15" ht="15" x14ac:dyDescent="0.25">
      <c r="A29" s="36">
        <v>423</v>
      </c>
      <c r="B29" s="28" t="s">
        <v>88</v>
      </c>
      <c r="C29" s="11" t="s">
        <v>52</v>
      </c>
      <c r="D29" s="17" t="s">
        <v>5</v>
      </c>
      <c r="E29" s="34">
        <v>0</v>
      </c>
      <c r="F29" s="34">
        <v>306</v>
      </c>
      <c r="G29" s="34" t="s">
        <v>3</v>
      </c>
      <c r="I29" s="11" t="s">
        <v>83</v>
      </c>
      <c r="J29" s="10"/>
      <c r="K29" s="41"/>
      <c r="M29" s="10"/>
      <c r="N29" s="41"/>
    </row>
    <row r="30" spans="1:15" ht="15.75" thickBot="1" x14ac:dyDescent="0.3">
      <c r="A30" s="36"/>
      <c r="C30" s="11"/>
      <c r="E30" s="34"/>
      <c r="F30" s="34"/>
      <c r="G30" s="34"/>
      <c r="K30" s="41"/>
      <c r="N30" s="41"/>
    </row>
    <row r="31" spans="1:15" ht="43.2" x14ac:dyDescent="0.3">
      <c r="A31" s="36"/>
      <c r="C31" s="11"/>
      <c r="E31" s="34"/>
      <c r="F31" s="34"/>
      <c r="G31" s="42" t="s">
        <v>47</v>
      </c>
      <c r="H31" s="43" t="s">
        <v>48</v>
      </c>
      <c r="J31" s="44" t="s">
        <v>42</v>
      </c>
      <c r="K31" s="10"/>
      <c r="L31" s="10"/>
      <c r="M31" s="44" t="s">
        <v>43</v>
      </c>
    </row>
    <row r="32" spans="1:15" ht="15" thickBot="1" x14ac:dyDescent="0.35">
      <c r="A32" s="36"/>
      <c r="C32" s="11"/>
      <c r="E32" s="34"/>
      <c r="F32" s="34"/>
      <c r="G32" s="14">
        <f>COUNTIF(G6:G31,"New Tag Required")</f>
        <v>24</v>
      </c>
      <c r="H32" s="13">
        <f>COUNTIF(H6:H31,"New Sign Required")</f>
        <v>19</v>
      </c>
      <c r="J32" s="12">
        <f>COUNTIF(J6:J31,"Installed")</f>
        <v>0</v>
      </c>
      <c r="K32" s="10"/>
      <c r="L32" s="10"/>
      <c r="M32" s="12">
        <f>COUNTIF(M6:M31,"Installed")</f>
        <v>0</v>
      </c>
    </row>
    <row r="33" spans="1:7" x14ac:dyDescent="0.3">
      <c r="A33" s="36"/>
      <c r="C33" s="11"/>
      <c r="E33" s="34"/>
      <c r="F33" s="34"/>
      <c r="G33" s="34"/>
    </row>
    <row r="34" spans="1:7" x14ac:dyDescent="0.3">
      <c r="A34" s="36"/>
      <c r="C34" s="11"/>
      <c r="E34" s="34"/>
      <c r="F34" s="34"/>
      <c r="G34" s="34"/>
    </row>
    <row r="35" spans="1:7" x14ac:dyDescent="0.3">
      <c r="A35" s="36"/>
      <c r="C35" s="11"/>
      <c r="E35" s="34"/>
      <c r="F35" s="34"/>
      <c r="G35" s="34"/>
    </row>
    <row r="36" spans="1:7" x14ac:dyDescent="0.3">
      <c r="A36" s="36"/>
      <c r="C36" s="11"/>
      <c r="E36" s="34"/>
      <c r="F36" s="34"/>
      <c r="G36" s="34"/>
    </row>
    <row r="37" spans="1:7" x14ac:dyDescent="0.3">
      <c r="A37" s="36"/>
      <c r="C37" s="11"/>
      <c r="E37" s="34"/>
      <c r="F37" s="34"/>
      <c r="G37" s="34"/>
    </row>
    <row r="38" spans="1:7" x14ac:dyDescent="0.3">
      <c r="A38" s="36"/>
      <c r="C38" s="11"/>
      <c r="E38" s="34"/>
      <c r="F38" s="34"/>
      <c r="G38" s="34"/>
    </row>
    <row r="39" spans="1:7" x14ac:dyDescent="0.3">
      <c r="A39" s="36"/>
      <c r="C39" s="11"/>
      <c r="E39" s="34"/>
      <c r="F39" s="34"/>
      <c r="G39" s="34"/>
    </row>
    <row r="40" spans="1:7" x14ac:dyDescent="0.3">
      <c r="A40" s="45"/>
      <c r="C40" s="11"/>
      <c r="E40" s="34"/>
      <c r="F40" s="46"/>
      <c r="G40" s="34"/>
    </row>
    <row r="41" spans="1:7" x14ac:dyDescent="0.3">
      <c r="A41" s="45"/>
      <c r="C41" s="11"/>
      <c r="E41" s="34"/>
      <c r="F41" s="46"/>
      <c r="G41" s="34"/>
    </row>
    <row r="42" spans="1:7" x14ac:dyDescent="0.3">
      <c r="A42" s="45"/>
      <c r="C42" s="11"/>
      <c r="E42" s="34"/>
      <c r="F42" s="47"/>
      <c r="G42" s="34"/>
    </row>
    <row r="43" spans="1:7" x14ac:dyDescent="0.3">
      <c r="A43" s="36"/>
      <c r="C43" s="11"/>
      <c r="E43" s="34"/>
      <c r="F43" s="46"/>
      <c r="G43" s="34"/>
    </row>
    <row r="44" spans="1:7" x14ac:dyDescent="0.3">
      <c r="A44" s="36"/>
      <c r="C44" s="11"/>
      <c r="E44" s="34"/>
      <c r="F44" s="46"/>
      <c r="G44" s="34"/>
    </row>
    <row r="45" spans="1:7" x14ac:dyDescent="0.3">
      <c r="A45" s="48"/>
      <c r="C45" s="11"/>
      <c r="E45" s="34"/>
      <c r="F45" s="34"/>
      <c r="G45" s="34"/>
    </row>
    <row r="46" spans="1:7" x14ac:dyDescent="0.3">
      <c r="A46" s="48"/>
      <c r="C46" s="11"/>
      <c r="E46" s="34"/>
      <c r="F46" s="34"/>
      <c r="G46" s="34"/>
    </row>
    <row r="47" spans="1:7" x14ac:dyDescent="0.3">
      <c r="A47" s="48"/>
      <c r="C47" s="11"/>
      <c r="E47" s="34"/>
      <c r="F47" s="34"/>
      <c r="G47" s="34"/>
    </row>
    <row r="48" spans="1:7" x14ac:dyDescent="0.3">
      <c r="A48" s="48"/>
      <c r="C48" s="11"/>
      <c r="E48" s="34"/>
      <c r="F48" s="34"/>
      <c r="G48" s="34"/>
    </row>
    <row r="49" spans="1:7" x14ac:dyDescent="0.3">
      <c r="A49" s="49"/>
      <c r="C49" s="11"/>
      <c r="E49" s="34"/>
      <c r="F49" s="40"/>
      <c r="G49" s="34"/>
    </row>
    <row r="50" spans="1:7" x14ac:dyDescent="0.3">
      <c r="A50" s="48"/>
      <c r="C50" s="11"/>
      <c r="E50" s="34"/>
      <c r="F50" s="34"/>
      <c r="G50" s="34"/>
    </row>
    <row r="51" spans="1:7" x14ac:dyDescent="0.3">
      <c r="A51" s="48"/>
      <c r="C51" s="11"/>
      <c r="E51" s="34"/>
      <c r="F51" s="34"/>
      <c r="G51" s="34"/>
    </row>
    <row r="52" spans="1:7" x14ac:dyDescent="0.3">
      <c r="A52" s="36"/>
      <c r="C52" s="11"/>
      <c r="E52" s="34"/>
      <c r="F52" s="34"/>
      <c r="G52" s="34"/>
    </row>
    <row r="53" spans="1:7" x14ac:dyDescent="0.3">
      <c r="A53" s="36"/>
      <c r="C53" s="11"/>
    </row>
    <row r="54" spans="1:7" x14ac:dyDescent="0.3">
      <c r="C54" s="11"/>
    </row>
    <row r="55" spans="1:7" x14ac:dyDescent="0.3">
      <c r="C55" s="11"/>
    </row>
    <row r="56" spans="1:7" x14ac:dyDescent="0.3"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198" spans="3:3" x14ac:dyDescent="0.3">
      <c r="C19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7:G51 G7:G30">
    <cfRule type="containsText" dxfId="41" priority="126" operator="containsText" text="New Tag Required">
      <formula>NOT(ISERROR(SEARCH("New Tag Required",G7)))</formula>
    </cfRule>
  </conditionalFormatting>
  <conditionalFormatting sqref="D7:D97">
    <cfRule type="containsText" dxfId="40" priority="125" operator="containsText" text="Yes">
      <formula>NOT(ISERROR(SEARCH("Yes",D7)))</formula>
    </cfRule>
  </conditionalFormatting>
  <conditionalFormatting sqref="H37:H97 H198:H419 H7:H30">
    <cfRule type="containsText" dxfId="39" priority="113" operator="containsText" text="New Sign Required">
      <formula>NOT(ISERROR(SEARCH("New Sign Required",H7)))</formula>
    </cfRule>
  </conditionalFormatting>
  <conditionalFormatting sqref="G37:G97 G7:H30">
    <cfRule type="containsText" dxfId="38" priority="112" operator="containsText" text="Action Required">
      <formula>NOT(ISERROR(SEARCH("Action Required",G7)))</formula>
    </cfRule>
  </conditionalFormatting>
  <conditionalFormatting sqref="H37:H97">
    <cfRule type="containsText" dxfId="37" priority="111" operator="containsText" text="Action Required">
      <formula>NOT(ISERROR(SEARCH("Action Required",H37)))</formula>
    </cfRule>
  </conditionalFormatting>
  <conditionalFormatting sqref="G33:G36">
    <cfRule type="containsText" dxfId="36" priority="53" operator="containsText" text="New Tag Required">
      <formula>NOT(ISERROR(SEARCH("New Tag Required",G33)))</formula>
    </cfRule>
  </conditionalFormatting>
  <conditionalFormatting sqref="H33:H36">
    <cfRule type="containsText" dxfId="35" priority="51" operator="containsText" text="New Sign Required">
      <formula>NOT(ISERROR(SEARCH("New Sign Required",H33)))</formula>
    </cfRule>
  </conditionalFormatting>
  <conditionalFormatting sqref="G33:G36">
    <cfRule type="containsText" dxfId="34" priority="50" operator="containsText" text="Action Required">
      <formula>NOT(ISERROR(SEARCH("Action Required",G33)))</formula>
    </cfRule>
  </conditionalFormatting>
  <conditionalFormatting sqref="H33:H36">
    <cfRule type="containsText" dxfId="33" priority="49" operator="containsText" text="Action Required">
      <formula>NOT(ISERROR(SEARCH("Action Required",H33)))</formula>
    </cfRule>
  </conditionalFormatting>
  <conditionalFormatting sqref="D98:D197">
    <cfRule type="containsText" dxfId="32" priority="45" operator="containsText" text="Yes">
      <formula>NOT(ISERROR(SEARCH("Yes",D98)))</formula>
    </cfRule>
  </conditionalFormatting>
  <conditionalFormatting sqref="H98:H197">
    <cfRule type="containsText" dxfId="31" priority="44" operator="containsText" text="New Sign Required">
      <formula>NOT(ISERROR(SEARCH("New Sign Required",H98)))</formula>
    </cfRule>
  </conditionalFormatting>
  <conditionalFormatting sqref="G98:G197">
    <cfRule type="containsText" dxfId="30" priority="43" operator="containsText" text="Action Required">
      <formula>NOT(ISERROR(SEARCH("Action Required",G98)))</formula>
    </cfRule>
  </conditionalFormatting>
  <conditionalFormatting sqref="H98:H197">
    <cfRule type="containsText" dxfId="29" priority="42" operator="containsText" text="Action Required">
      <formula>NOT(ISERROR(SEARCH("Action Required",H98)))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29">
    <cfRule type="cellIs" dxfId="26" priority="18" operator="equal">
      <formula>0</formula>
    </cfRule>
  </conditionalFormatting>
  <conditionalFormatting sqref="M6:M29">
    <cfRule type="cellIs" dxfId="25" priority="17" operator="equal">
      <formula>0</formula>
    </cfRule>
  </conditionalFormatting>
  <conditionalFormatting sqref="J6:J29 M6:M2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2">
    <cfRule type="expression" dxfId="21" priority="13">
      <formula>$J6="Log Issues"</formula>
    </cfRule>
  </conditionalFormatting>
  <conditionalFormatting sqref="N6:N12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8:H402">
      <formula1>DoorSignage</formula1>
    </dataValidation>
    <dataValidation type="list" allowBlank="1" showInputMessage="1" showErrorMessage="1" sqref="D6:D7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H33:H197 H30</xm:sqref>
        </x14:dataValidation>
        <x14:dataValidation type="list" allowBlank="1" showInputMessage="1" showErrorMessage="1">
          <x14:formula1>
            <xm:f>Lookup!$A$1:$A$4</xm:f>
          </x14:formula1>
          <xm:sqref>G33:G197 G30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O6:O12</xm:sqref>
        </x14:dataValidation>
        <x14:dataValidation type="list" allowBlank="1" showInputMessage="1">
          <x14:formula1>
            <xm:f>Lookup!$E$1:$E$18</xm:f>
          </x14:formula1>
          <xm:sqref>C6:C197</xm:sqref>
        </x14:dataValidation>
        <x14:dataValidation type="list" allowBlank="1" showInputMessage="1" showErrorMessage="1">
          <x14:formula1>
            <xm:f>Lookup!$A$1:$A$8</xm:f>
          </x14:formula1>
          <xm:sqref>G6:G29</xm:sqref>
        </x14:dataValidation>
        <x14:dataValidation type="list" allowBlank="1" showInputMessage="1" showErrorMessage="1">
          <x14:formula1>
            <xm:f>Lookup!$D$1:$D$10</xm:f>
          </x14:formula1>
          <xm:sqref>H6:H29</xm:sqref>
        </x14:dataValidation>
        <x14:dataValidation type="list" allowBlank="1" showInputMessage="1" showErrorMessage="1">
          <x14:formula1>
            <xm:f>Lookup!$F$1:$F$7</xm:f>
          </x14:formula1>
          <xm:sqref>J6:J29</xm:sqref>
        </x14:dataValidation>
        <x14:dataValidation type="list" allowBlank="1" showInputMessage="1" showErrorMessage="1">
          <x14:formula1>
            <xm:f>Lookup!$F$1:$F$8</xm:f>
          </x14:formula1>
          <xm:sqref>M6:M29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28" sqref="A28"/>
    </sheetView>
  </sheetViews>
  <sheetFormatPr defaultColWidth="9.109375" defaultRowHeight="14.4" x14ac:dyDescent="0.3"/>
  <cols>
    <col min="1" max="1" width="22.44140625" style="63" bestFit="1" customWidth="1"/>
    <col min="2" max="2" width="37.6640625" style="63" customWidth="1"/>
    <col min="3" max="3" width="24" style="56" customWidth="1"/>
    <col min="4" max="4" width="14.33203125" style="56" bestFit="1" customWidth="1"/>
    <col min="5" max="5" width="14.77734375" style="56" bestFit="1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0100</v>
      </c>
      <c r="C1" s="54"/>
      <c r="D1" s="18" t="s">
        <v>10</v>
      </c>
      <c r="E1" s="55">
        <f>'KD Changes'!G1</f>
        <v>42060</v>
      </c>
    </row>
    <row r="2" spans="1:10" ht="15" customHeight="1" x14ac:dyDescent="0.25">
      <c r="A2" s="58" t="s">
        <v>8</v>
      </c>
      <c r="B2" s="59" t="str">
        <f>VLOOKUP(B1,[1]BuildingList!A:B,2,FALSE)</f>
        <v>Haggin Hall</v>
      </c>
      <c r="C2" s="60"/>
      <c r="D2" s="61" t="s">
        <v>12</v>
      </c>
      <c r="E2" s="62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7" t="s">
        <v>91</v>
      </c>
      <c r="B6" s="1" t="s">
        <v>92</v>
      </c>
      <c r="C6" s="56" t="s">
        <v>69</v>
      </c>
      <c r="D6" s="40">
        <v>2833</v>
      </c>
      <c r="G6" s="32"/>
      <c r="H6" s="32"/>
      <c r="I6" s="56"/>
      <c r="J6" s="56"/>
    </row>
    <row r="7" spans="1:10" x14ac:dyDescent="0.3">
      <c r="A7" s="7" t="s">
        <v>93</v>
      </c>
      <c r="B7" s="1" t="s">
        <v>94</v>
      </c>
      <c r="C7" s="56" t="s">
        <v>69</v>
      </c>
      <c r="D7" s="40">
        <v>2399</v>
      </c>
      <c r="G7" s="32"/>
      <c r="H7" s="32"/>
      <c r="I7" s="56"/>
      <c r="J7" s="56"/>
    </row>
    <row r="8" spans="1:10" ht="15" customHeight="1" x14ac:dyDescent="0.3">
      <c r="A8" s="7" t="s">
        <v>95</v>
      </c>
      <c r="B8" s="1" t="s">
        <v>96</v>
      </c>
      <c r="C8" s="56" t="s">
        <v>69</v>
      </c>
      <c r="D8" s="34">
        <v>279</v>
      </c>
      <c r="G8" s="32"/>
      <c r="H8" s="32"/>
      <c r="I8" s="56"/>
      <c r="J8" s="56"/>
    </row>
    <row r="9" spans="1:10" x14ac:dyDescent="0.3">
      <c r="A9" s="7" t="s">
        <v>97</v>
      </c>
      <c r="B9" s="1" t="s">
        <v>98</v>
      </c>
      <c r="C9" s="56" t="s">
        <v>69</v>
      </c>
      <c r="D9" s="40">
        <v>1413</v>
      </c>
      <c r="G9" s="32"/>
      <c r="H9" s="32"/>
      <c r="I9" s="56"/>
      <c r="J9" s="56"/>
    </row>
    <row r="10" spans="1:10" x14ac:dyDescent="0.3">
      <c r="A10" s="7" t="s">
        <v>99</v>
      </c>
      <c r="B10" s="1" t="s">
        <v>100</v>
      </c>
      <c r="C10" s="56" t="s">
        <v>69</v>
      </c>
      <c r="D10" s="34">
        <v>197</v>
      </c>
      <c r="F10" s="65"/>
      <c r="G10" s="32"/>
      <c r="H10" s="32"/>
    </row>
    <row r="11" spans="1:10" x14ac:dyDescent="0.3">
      <c r="A11" s="7" t="s">
        <v>101</v>
      </c>
      <c r="B11" s="1" t="s">
        <v>102</v>
      </c>
      <c r="C11" s="56" t="s">
        <v>69</v>
      </c>
      <c r="D11" s="34">
        <v>197</v>
      </c>
      <c r="F11" s="65"/>
      <c r="G11" s="32"/>
      <c r="H11" s="32"/>
    </row>
    <row r="12" spans="1:10" x14ac:dyDescent="0.3">
      <c r="A12" s="7" t="s">
        <v>103</v>
      </c>
      <c r="B12" s="1" t="s">
        <v>104</v>
      </c>
      <c r="C12" s="56" t="s">
        <v>69</v>
      </c>
      <c r="D12" s="34">
        <v>156</v>
      </c>
      <c r="F12" s="65"/>
      <c r="G12" s="32"/>
      <c r="H12" s="32"/>
    </row>
    <row r="13" spans="1:10" x14ac:dyDescent="0.3">
      <c r="A13" s="7" t="s">
        <v>105</v>
      </c>
      <c r="B13" s="1" t="s">
        <v>106</v>
      </c>
      <c r="C13" s="56" t="s">
        <v>69</v>
      </c>
      <c r="D13" s="34">
        <v>184</v>
      </c>
      <c r="F13" s="65"/>
      <c r="G13" s="32"/>
      <c r="H13" s="32"/>
    </row>
    <row r="14" spans="1:10" x14ac:dyDescent="0.3">
      <c r="A14" s="7" t="s">
        <v>107</v>
      </c>
      <c r="B14" s="1" t="s">
        <v>108</v>
      </c>
      <c r="C14" s="56" t="s">
        <v>69</v>
      </c>
      <c r="D14" s="34">
        <v>235</v>
      </c>
      <c r="F14" s="65"/>
      <c r="G14" s="32"/>
      <c r="H14" s="32"/>
    </row>
    <row r="15" spans="1:10" x14ac:dyDescent="0.3">
      <c r="A15" s="7" t="s">
        <v>109</v>
      </c>
      <c r="B15" s="1" t="s">
        <v>110</v>
      </c>
      <c r="C15" s="56" t="s">
        <v>69</v>
      </c>
      <c r="D15" s="34">
        <v>150</v>
      </c>
      <c r="F15" s="65"/>
      <c r="G15" s="32"/>
      <c r="H15" s="32"/>
    </row>
    <row r="16" spans="1:10" x14ac:dyDescent="0.3">
      <c r="A16" s="7" t="s">
        <v>111</v>
      </c>
      <c r="B16" s="1" t="s">
        <v>112</v>
      </c>
      <c r="C16" s="56" t="s">
        <v>69</v>
      </c>
      <c r="D16" s="34">
        <v>1063</v>
      </c>
      <c r="F16" s="65"/>
      <c r="G16" s="32"/>
      <c r="H16" s="32"/>
    </row>
    <row r="17" spans="1:8" x14ac:dyDescent="0.3">
      <c r="A17" s="7" t="s">
        <v>113</v>
      </c>
      <c r="B17" s="1" t="s">
        <v>114</v>
      </c>
      <c r="C17" s="56" t="s">
        <v>69</v>
      </c>
      <c r="D17" s="40">
        <v>141</v>
      </c>
      <c r="F17" s="65"/>
      <c r="G17" s="32"/>
      <c r="H17" s="32"/>
    </row>
    <row r="18" spans="1:8" x14ac:dyDescent="0.3">
      <c r="A18" s="7" t="s">
        <v>115</v>
      </c>
      <c r="B18" s="1" t="s">
        <v>116</v>
      </c>
      <c r="C18" s="56" t="s">
        <v>69</v>
      </c>
      <c r="D18" s="34">
        <v>128</v>
      </c>
      <c r="F18" s="65"/>
      <c r="G18" s="32"/>
      <c r="H18" s="32"/>
    </row>
    <row r="19" spans="1:8" x14ac:dyDescent="0.3">
      <c r="A19" s="7" t="s">
        <v>117</v>
      </c>
      <c r="B19" s="1" t="s">
        <v>118</v>
      </c>
      <c r="C19" s="56" t="s">
        <v>69</v>
      </c>
      <c r="D19" s="34">
        <v>189</v>
      </c>
      <c r="F19" s="65"/>
      <c r="G19" s="32"/>
      <c r="H19" s="32"/>
    </row>
    <row r="20" spans="1:8" x14ac:dyDescent="0.3">
      <c r="A20" s="7" t="s">
        <v>119</v>
      </c>
      <c r="B20" s="1" t="s">
        <v>120</v>
      </c>
      <c r="C20" s="56" t="s">
        <v>69</v>
      </c>
      <c r="D20" s="34">
        <v>216</v>
      </c>
      <c r="F20" s="65"/>
      <c r="G20" s="32"/>
      <c r="H20" s="32"/>
    </row>
    <row r="21" spans="1:8" x14ac:dyDescent="0.3">
      <c r="A21" s="7" t="s">
        <v>121</v>
      </c>
      <c r="B21" s="1" t="s">
        <v>122</v>
      </c>
      <c r="C21" s="56" t="s">
        <v>69</v>
      </c>
      <c r="D21" s="34">
        <v>24</v>
      </c>
      <c r="F21" s="66"/>
      <c r="G21" s="32"/>
      <c r="H21" s="32"/>
    </row>
    <row r="22" spans="1:8" x14ac:dyDescent="0.3">
      <c r="A22" s="7" t="s">
        <v>123</v>
      </c>
      <c r="B22" s="1" t="s">
        <v>124</v>
      </c>
      <c r="C22" s="56" t="s">
        <v>69</v>
      </c>
      <c r="D22" s="34">
        <v>64</v>
      </c>
      <c r="F22" s="65"/>
      <c r="G22" s="32"/>
      <c r="H22" s="32"/>
    </row>
    <row r="23" spans="1:8" x14ac:dyDescent="0.3">
      <c r="A23" s="7" t="s">
        <v>125</v>
      </c>
      <c r="B23" s="1" t="s">
        <v>126</v>
      </c>
      <c r="C23" s="56" t="s">
        <v>69</v>
      </c>
      <c r="D23" s="34">
        <v>56</v>
      </c>
      <c r="F23" s="65"/>
      <c r="G23" s="32"/>
      <c r="H23" s="32"/>
    </row>
    <row r="24" spans="1:8" x14ac:dyDescent="0.3">
      <c r="A24" s="7" t="s">
        <v>127</v>
      </c>
      <c r="B24" s="1" t="s">
        <v>128</v>
      </c>
      <c r="C24" s="56" t="s">
        <v>69</v>
      </c>
      <c r="D24" s="34">
        <v>79</v>
      </c>
      <c r="F24" s="65"/>
      <c r="G24" s="32"/>
      <c r="H24" s="32"/>
    </row>
    <row r="25" spans="1:8" x14ac:dyDescent="0.3">
      <c r="A25" s="7" t="s">
        <v>129</v>
      </c>
      <c r="B25" s="1" t="s">
        <v>130</v>
      </c>
      <c r="C25" s="56" t="s">
        <v>69</v>
      </c>
      <c r="D25" s="34">
        <v>79</v>
      </c>
      <c r="F25" s="65"/>
      <c r="G25" s="32"/>
      <c r="H25" s="32"/>
    </row>
    <row r="26" spans="1:8" x14ac:dyDescent="0.3">
      <c r="A26" s="7" t="s">
        <v>131</v>
      </c>
      <c r="B26" s="1" t="s">
        <v>132</v>
      </c>
      <c r="C26" s="56" t="s">
        <v>69</v>
      </c>
      <c r="D26" s="34">
        <v>79</v>
      </c>
      <c r="F26" s="65"/>
      <c r="G26" s="32"/>
      <c r="H26" s="32"/>
    </row>
    <row r="27" spans="1:8" x14ac:dyDescent="0.3">
      <c r="A27" s="7" t="s">
        <v>133</v>
      </c>
      <c r="B27" s="1" t="s">
        <v>134</v>
      </c>
      <c r="C27" s="56" t="s">
        <v>69</v>
      </c>
      <c r="D27" s="34">
        <v>79</v>
      </c>
      <c r="F27" s="65"/>
      <c r="G27" s="32"/>
      <c r="H27" s="32"/>
    </row>
    <row r="28" spans="1:8" ht="15" x14ac:dyDescent="0.25">
      <c r="A28" s="56"/>
      <c r="B28" s="56"/>
      <c r="F28" s="65"/>
      <c r="G28" s="32"/>
      <c r="H28" s="32"/>
    </row>
    <row r="29" spans="1:8" ht="15" x14ac:dyDescent="0.25">
      <c r="A29" s="56"/>
      <c r="B29" s="56"/>
      <c r="F29" s="65"/>
      <c r="G29" s="32"/>
      <c r="H29" s="32"/>
    </row>
    <row r="30" spans="1:8" ht="15" x14ac:dyDescent="0.25">
      <c r="A30" s="56"/>
      <c r="B30" s="56"/>
      <c r="F30" s="65"/>
      <c r="G30" s="32"/>
      <c r="H30" s="32"/>
    </row>
    <row r="31" spans="1:8" ht="15" x14ac:dyDescent="0.25">
      <c r="A31" s="64"/>
      <c r="E31" s="65"/>
      <c r="F31" s="65"/>
      <c r="G31" s="32"/>
      <c r="H31" s="32"/>
    </row>
    <row r="32" spans="1:8" ht="15" x14ac:dyDescent="0.25">
      <c r="A32" s="64"/>
      <c r="E32" s="65"/>
      <c r="F32" s="65"/>
      <c r="G32" s="32"/>
      <c r="H32" s="32"/>
    </row>
    <row r="33" spans="1:8" x14ac:dyDescent="0.3">
      <c r="A33" s="64"/>
      <c r="E33" s="65"/>
      <c r="F33" s="65"/>
      <c r="G33" s="32"/>
      <c r="H33" s="32"/>
    </row>
    <row r="34" spans="1:8" x14ac:dyDescent="0.3">
      <c r="A34" s="64"/>
      <c r="E34" s="65"/>
      <c r="F34" s="65"/>
      <c r="G34" s="32"/>
      <c r="H34" s="32"/>
    </row>
    <row r="35" spans="1:8" x14ac:dyDescent="0.3">
      <c r="A35" s="64"/>
      <c r="E35" s="65"/>
      <c r="F35" s="65"/>
      <c r="G35" s="32"/>
      <c r="H35" s="32"/>
    </row>
    <row r="36" spans="1:8" x14ac:dyDescent="0.3">
      <c r="A36" s="64"/>
      <c r="E36" s="65"/>
      <c r="F36" s="65"/>
      <c r="G36" s="32"/>
      <c r="H36" s="32"/>
    </row>
    <row r="37" spans="1:8" x14ac:dyDescent="0.3">
      <c r="A37" s="64"/>
      <c r="E37" s="65"/>
      <c r="F37" s="65"/>
      <c r="G37" s="32"/>
      <c r="H37" s="32"/>
    </row>
    <row r="38" spans="1:8" x14ac:dyDescent="0.3">
      <c r="A38" s="64"/>
      <c r="E38" s="65"/>
      <c r="F38" s="65"/>
      <c r="G38" s="32"/>
      <c r="H38" s="32"/>
    </row>
    <row r="39" spans="1:8" x14ac:dyDescent="0.3">
      <c r="A39" s="64"/>
      <c r="E39" s="65"/>
      <c r="F39" s="65"/>
      <c r="G39" s="65"/>
    </row>
    <row r="40" spans="1:8" x14ac:dyDescent="0.3">
      <c r="A40" s="64"/>
      <c r="E40" s="65"/>
      <c r="F40" s="65"/>
      <c r="G40" s="65"/>
    </row>
    <row r="41" spans="1:8" x14ac:dyDescent="0.3">
      <c r="A41" s="67"/>
      <c r="E41" s="65"/>
      <c r="F41" s="68"/>
      <c r="G41" s="65"/>
    </row>
    <row r="42" spans="1:8" x14ac:dyDescent="0.3">
      <c r="A42" s="67"/>
      <c r="E42" s="65"/>
      <c r="F42" s="68"/>
      <c r="G42" s="65"/>
    </row>
    <row r="43" spans="1:8" x14ac:dyDescent="0.3">
      <c r="A43" s="67"/>
      <c r="E43" s="65"/>
      <c r="F43" s="69"/>
      <c r="G43" s="65"/>
    </row>
    <row r="44" spans="1:8" x14ac:dyDescent="0.3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ht="15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ht="15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ht="15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ht="15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ht="15" x14ac:dyDescent="0.25">
      <c r="E7" s="7" t="s">
        <v>28</v>
      </c>
    </row>
    <row r="8" spans="1:7" ht="15" x14ac:dyDescent="0.25">
      <c r="E8" s="7" t="s">
        <v>31</v>
      </c>
    </row>
    <row r="9" spans="1:7" ht="15" x14ac:dyDescent="0.25">
      <c r="E9" s="51" t="s">
        <v>50</v>
      </c>
    </row>
    <row r="10" spans="1:7" s="1" customFormat="1" ht="15" x14ac:dyDescent="0.25">
      <c r="E10" s="51" t="s">
        <v>33</v>
      </c>
    </row>
    <row r="11" spans="1:7" ht="15" x14ac:dyDescent="0.25">
      <c r="E11" s="51" t="s">
        <v>20</v>
      </c>
    </row>
    <row r="12" spans="1:7" ht="15" x14ac:dyDescent="0.25">
      <c r="E12" s="51" t="s">
        <v>24</v>
      </c>
    </row>
    <row r="13" spans="1:7" ht="15" x14ac:dyDescent="0.25">
      <c r="E13" s="51" t="s">
        <v>53</v>
      </c>
    </row>
    <row r="14" spans="1:7" ht="15" x14ac:dyDescent="0.25">
      <c r="E14" s="51" t="s">
        <v>51</v>
      </c>
    </row>
    <row r="15" spans="1:7" ht="15" x14ac:dyDescent="0.25">
      <c r="E15" s="51" t="s">
        <v>22</v>
      </c>
    </row>
    <row r="16" spans="1:7" ht="15" x14ac:dyDescent="0.25">
      <c r="E16" s="51" t="s">
        <v>26</v>
      </c>
    </row>
    <row r="17" spans="1:7" ht="15" x14ac:dyDescent="0.25">
      <c r="E17" s="51" t="s">
        <v>23</v>
      </c>
    </row>
    <row r="18" spans="1:7" ht="15" x14ac:dyDescent="0.25">
      <c r="E18" s="51" t="s">
        <v>25</v>
      </c>
    </row>
    <row r="19" spans="1:7" ht="15" x14ac:dyDescent="0.25">
      <c r="E19" s="7"/>
    </row>
    <row r="20" spans="1:7" ht="15" x14ac:dyDescent="0.25">
      <c r="A20" s="50"/>
      <c r="B20" s="50"/>
      <c r="C20" s="50"/>
      <c r="D20" s="50"/>
      <c r="F20" s="50"/>
      <c r="G20" s="50"/>
    </row>
    <row r="21" spans="1:7" ht="15" x14ac:dyDescent="0.25">
      <c r="A21" s="50"/>
      <c r="B21" s="50"/>
      <c r="C21" s="50"/>
      <c r="D21" s="50"/>
      <c r="F21" s="50"/>
      <c r="G21" s="50"/>
    </row>
    <row r="22" spans="1:7" ht="15" x14ac:dyDescent="0.25">
      <c r="A22" s="50"/>
      <c r="B22" s="50"/>
      <c r="C22" s="50"/>
      <c r="D22" s="50"/>
      <c r="F22" s="50"/>
      <c r="G22" s="50"/>
    </row>
    <row r="23" spans="1:7" ht="15" x14ac:dyDescent="0.25">
      <c r="A23" s="50"/>
      <c r="B23" s="50"/>
      <c r="C23" s="50"/>
      <c r="D23" s="50"/>
      <c r="F23" s="50"/>
      <c r="G23" s="50"/>
    </row>
    <row r="24" spans="1:7" ht="15" x14ac:dyDescent="0.25">
      <c r="A24" s="50"/>
      <c r="B24" s="50"/>
      <c r="C24" s="50"/>
      <c r="D24" s="50"/>
      <c r="F24" s="50"/>
      <c r="G24" s="50"/>
    </row>
    <row r="25" spans="1:7" ht="15" x14ac:dyDescent="0.25">
      <c r="A25" s="50"/>
      <c r="B25" s="50"/>
      <c r="C25" s="50"/>
      <c r="D25" s="50"/>
      <c r="F25" s="50"/>
      <c r="G25" s="50"/>
    </row>
    <row r="26" spans="1:7" ht="15" x14ac:dyDescent="0.25">
      <c r="A26" s="50"/>
      <c r="B26" s="50"/>
      <c r="C26" s="50"/>
      <c r="D26" s="50"/>
      <c r="F26" s="50"/>
      <c r="G26" s="50"/>
    </row>
    <row r="27" spans="1:7" ht="15" x14ac:dyDescent="0.25">
      <c r="A27" s="50"/>
      <c r="B27" s="50"/>
      <c r="C27" s="50"/>
      <c r="D27" s="50"/>
      <c r="F27" s="50"/>
      <c r="G27" s="50"/>
    </row>
    <row r="28" spans="1:7" ht="15" x14ac:dyDescent="0.25">
      <c r="A28" s="50"/>
      <c r="B28" s="50"/>
      <c r="C28" s="50"/>
      <c r="D28" s="50"/>
      <c r="F28" s="50"/>
      <c r="G28" s="50"/>
    </row>
    <row r="29" spans="1:7" ht="15" x14ac:dyDescent="0.25">
      <c r="A29" s="50"/>
      <c r="B29" s="50"/>
      <c r="C29" s="50"/>
      <c r="D29" s="50"/>
      <c r="F29" s="50"/>
      <c r="G29" s="50"/>
    </row>
    <row r="30" spans="1:7" ht="15" x14ac:dyDescent="0.25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x14ac:dyDescent="0.3">
      <c r="A32" s="50"/>
      <c r="B32" s="50"/>
      <c r="C32" s="50"/>
      <c r="D32" s="50"/>
      <c r="F32" s="50"/>
      <c r="G32" s="50"/>
    </row>
    <row r="33" spans="1:7" x14ac:dyDescent="0.3">
      <c r="A33" s="50"/>
      <c r="B33" s="50"/>
      <c r="C33" s="50"/>
      <c r="D33" s="50"/>
      <c r="F33" s="50"/>
      <c r="G33" s="50"/>
    </row>
    <row r="34" spans="1:7" x14ac:dyDescent="0.3">
      <c r="A34" s="50"/>
      <c r="B34" s="50"/>
      <c r="C34" s="50"/>
      <c r="D34" s="50"/>
      <c r="F34" s="50"/>
      <c r="G34" s="50"/>
    </row>
    <row r="35" spans="1:7" x14ac:dyDescent="0.3">
      <c r="A35" s="50"/>
      <c r="B35" s="50"/>
      <c r="C35" s="50"/>
      <c r="D35" s="50"/>
      <c r="F35" s="50"/>
      <c r="G35" s="50"/>
    </row>
    <row r="36" spans="1:7" x14ac:dyDescent="0.3">
      <c r="A36" s="50"/>
      <c r="B36" s="50"/>
      <c r="C36" s="50"/>
      <c r="D36" s="50"/>
      <c r="F36" s="50"/>
      <c r="G36" s="50"/>
    </row>
    <row r="37" spans="1:7" x14ac:dyDescent="0.3">
      <c r="A37" s="50"/>
      <c r="B37" s="50"/>
      <c r="C37" s="50"/>
      <c r="D37" s="50"/>
      <c r="F37" s="50"/>
      <c r="G37" s="50"/>
    </row>
    <row r="38" spans="1:7" x14ac:dyDescent="0.3">
      <c r="A38" s="50"/>
      <c r="B38" s="50"/>
      <c r="C38" s="50"/>
      <c r="D38" s="50"/>
      <c r="F38" s="50"/>
      <c r="G38" s="50"/>
    </row>
    <row r="39" spans="1:7" x14ac:dyDescent="0.3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ht="15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ht="15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ht="15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ht="15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ht="15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ht="15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ht="15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ht="15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ht="15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ht="15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ht="15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ht="15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ht="15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ht="15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ht="15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ht="15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ht="15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ht="15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ht="15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ht="15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ht="15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ht="15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ht="15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ht="15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ht="15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ht="15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ht="15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ht="15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ht="15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ht="15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ht="15" x14ac:dyDescent="0.25">
      <c r="A234" s="2" t="str">
        <f>([3]UKBuilding_List!A234)</f>
        <v>0286</v>
      </c>
      <c r="B234" s="3" t="str">
        <f>([3]UKBuilding_List!C234)</f>
        <v>ASTeCC</v>
      </c>
    </row>
    <row r="235" spans="1:2" ht="15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ht="15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ht="15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ht="15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ht="15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ht="15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ht="15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ht="15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ht="15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ht="15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ht="15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ht="15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ht="15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ht="15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ht="15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ht="15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ht="15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ht="15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ht="15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ht="15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ht="15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ht="15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ht="15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ht="15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ht="15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ht="15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ht="15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ht="15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ht="15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ht="15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ht="15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ht="15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ht="15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ht="15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ht="15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ht="15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ht="15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ht="15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ht="15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ht="15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ht="15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ht="15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ht="15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ht="15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ht="15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ht="15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ht="15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ht="15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ht="15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ht="15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ht="15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ht="15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ht="15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ht="15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ht="15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ht="15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ht="15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ht="15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ht="15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ht="15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ht="15" x14ac:dyDescent="0.25">
      <c r="A295" s="2" t="str">
        <f>([3]UKBuilding_List!A295)</f>
        <v>0419</v>
      </c>
      <c r="B295" s="3" t="str">
        <f>([3]UKBuilding_List!C295)</f>
        <v>Bus Shelter #13</v>
      </c>
    </row>
    <row r="296" spans="1:2" ht="15" x14ac:dyDescent="0.25">
      <c r="A296" s="2" t="str">
        <f>([3]UKBuilding_List!A296)</f>
        <v>0420</v>
      </c>
      <c r="B296" s="3" t="str">
        <f>([3]UKBuilding_List!C296)</f>
        <v>424 Euclid Avenue</v>
      </c>
    </row>
    <row r="297" spans="1:2" ht="15" x14ac:dyDescent="0.25">
      <c r="A297" s="2" t="str">
        <f>([3]UKBuilding_List!A297)</f>
        <v>0427</v>
      </c>
      <c r="B297" s="3" t="str">
        <f>([3]UKBuilding_List!C297)</f>
        <v>Bowman's Den</v>
      </c>
    </row>
    <row r="298" spans="1:2" ht="15" x14ac:dyDescent="0.25">
      <c r="A298" s="2" t="str">
        <f>([3]UKBuilding_List!A298)</f>
        <v>0432</v>
      </c>
      <c r="B298" s="3" t="str">
        <f>([3]UKBuilding_List!C298)</f>
        <v>Commonwealth House</v>
      </c>
    </row>
    <row r="299" spans="1:2" ht="15" x14ac:dyDescent="0.25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ht="15" x14ac:dyDescent="0.25">
      <c r="A300" s="2" t="str">
        <f>([3]UKBuilding_List!A300)</f>
        <v>0442</v>
      </c>
      <c r="B300" s="3" t="str">
        <f>([3]UKBuilding_List!C300)</f>
        <v>Ligon House</v>
      </c>
    </row>
    <row r="301" spans="1:2" ht="15" x14ac:dyDescent="0.25">
      <c r="A301" s="2" t="str">
        <f>([3]UKBuilding_List!A301)</f>
        <v>0446</v>
      </c>
      <c r="B301" s="3" t="str">
        <f>([3]UKBuilding_List!C301)</f>
        <v>John Cropp Softball Stadium</v>
      </c>
    </row>
    <row r="302" spans="1:2" ht="15" x14ac:dyDescent="0.25">
      <c r="A302" s="2" t="str">
        <f>([3]UKBuilding_List!A302)</f>
        <v>0447</v>
      </c>
      <c r="B302" s="3" t="str">
        <f>([3]UKBuilding_List!C302)</f>
        <v>Hitting Pavilion</v>
      </c>
    </row>
    <row r="303" spans="1:2" ht="15" x14ac:dyDescent="0.25">
      <c r="A303" s="2" t="str">
        <f>([3]UKBuilding_List!A303)</f>
        <v>0448</v>
      </c>
      <c r="B303" s="3" t="str">
        <f>([3]UKBuilding_List!C303)</f>
        <v>Football Storage Shed</v>
      </c>
    </row>
    <row r="304" spans="1:2" ht="15" x14ac:dyDescent="0.25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ht="15" x14ac:dyDescent="0.25">
      <c r="A305" s="2" t="str">
        <f>([3]UKBuilding_List!A305)</f>
        <v>0453</v>
      </c>
      <c r="B305" s="3" t="str">
        <f>([3]UKBuilding_List!C305)</f>
        <v>Shively Grounds Building</v>
      </c>
    </row>
    <row r="306" spans="1:2" ht="15" x14ac:dyDescent="0.25">
      <c r="A306" s="2" t="str">
        <f>([3]UKBuilding_List!A306)</f>
        <v>0456</v>
      </c>
      <c r="B306" s="3" t="str">
        <f>([3]UKBuilding_List!C306)</f>
        <v>W.T. Young Library</v>
      </c>
    </row>
    <row r="307" spans="1:2" ht="15" x14ac:dyDescent="0.25">
      <c r="A307" s="2" t="str">
        <f>([3]UKBuilding_List!A307)</f>
        <v>0460</v>
      </c>
      <c r="B307" s="3" t="str">
        <f>([3]UKBuilding_List!C307)</f>
        <v>149 Transcript Ave</v>
      </c>
    </row>
    <row r="308" spans="1:2" ht="15" x14ac:dyDescent="0.25">
      <c r="A308" s="2" t="str">
        <f>([3]UKBuilding_List!A308)</f>
        <v>0461</v>
      </c>
      <c r="B308" s="3" t="str">
        <f>([3]UKBuilding_List!C308)</f>
        <v>153 Transcript Ave</v>
      </c>
    </row>
    <row r="309" spans="1:2" ht="15" x14ac:dyDescent="0.25">
      <c r="A309" s="2" t="str">
        <f>([3]UKBuilding_List!A309)</f>
        <v>0462</v>
      </c>
      <c r="B309" s="3" t="str">
        <f>([3]UKBuilding_List!C309)</f>
        <v>Limestone Park I</v>
      </c>
    </row>
    <row r="310" spans="1:2" ht="15" x14ac:dyDescent="0.25">
      <c r="A310" s="2" t="str">
        <f>([3]UKBuilding_List!A310)</f>
        <v>0463</v>
      </c>
      <c r="B310" s="3" t="str">
        <f>([3]UKBuilding_List!C310)</f>
        <v>Limestone Park II</v>
      </c>
    </row>
    <row r="311" spans="1:2" ht="15" x14ac:dyDescent="0.25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ht="15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ht="15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ht="15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2015-03-09T16:09:14Z</dcterms:modified>
</cp:coreProperties>
</file>