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6" i="1" l="1"/>
  <c r="E2" i="4" l="1"/>
  <c r="E1" i="4"/>
  <c r="B2" i="4" l="1"/>
  <c r="M26" i="1" l="1"/>
  <c r="M27" i="1"/>
  <c r="M28" i="1"/>
  <c r="M29" i="1"/>
  <c r="M30" i="1"/>
  <c r="M32" i="1"/>
  <c r="M33" i="1"/>
  <c r="M34" i="1"/>
  <c r="M6" i="1"/>
  <c r="J26" i="1"/>
  <c r="J27" i="1"/>
  <c r="J28" i="1"/>
  <c r="J29" i="1"/>
  <c r="J30" i="1"/>
  <c r="J32" i="1"/>
  <c r="J33" i="1"/>
  <c r="J34" i="1"/>
  <c r="H37" i="1" l="1"/>
  <c r="G37" i="1"/>
  <c r="M37" i="1" l="1"/>
  <c r="K2" i="1" s="1"/>
  <c r="J3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<sst xmlns="http://schemas.openxmlformats.org/spreadsheetml/2006/main" count="348" uniqueCount="150">
  <si>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</si>
  <si>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</si>
  <si>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</si>
  <si>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</si>
  <si>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</si>
  <si>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</si>
  <si>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</si>
  <si>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</si>
  <si>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</si>
  <si>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</si>
  <si>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</si>
  <si>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</si>
  <si>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</si>
  <si>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</si>
  <si>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</si>
  <si>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</si>
  <si>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</si>
  <si>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</si>
  <si>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</si>
  <si>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</si>
  <si>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</si>
  <si>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</si>
  <si>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</si>
  <si>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</si>
  <si>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</si>
  <si>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</si>
  <si>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</si>
  <si>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</si>
  <si>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</si>
  <si>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</si>
  <si>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</si>
  <si>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</si>
  <si>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</si>
  <si>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</si>
  <si>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</si>
  <si>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</si>
  <si>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</si>
  <si>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</si>
  <si>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</si>
  <si>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</si>
  <si>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</si>
  <si>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</si>
  <si>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</si>
  <si>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</si>
  <si>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</si>
  <si>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</si>
  <si>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</si>
  <si>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</si>
  <si>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</si>
  <si>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</si>
  <si>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</si>
  <si>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</si>
  <si>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</si>
  <si>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</si>
  <si>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</si>
  <si>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</si>
  <si>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</si>
  <si>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</si>
  <si>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</si>
  <si>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</si>
  <si>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</si>
  <si>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</si>
  <si>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</si>
  <si>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</si>
  <si>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</si>
  <si>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</si>
  <si>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</si>
  <si>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</si>
  <si>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</si>
  <si>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</si>
  <si>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</si>
  <si>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</si>
  <si>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</si>
  <si>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0098</t>
  </si>
  <si>
    <t>Nicole Kline</t>
  </si>
  <si>
    <t>03</t>
  </si>
  <si>
    <t>02</t>
  </si>
  <si>
    <t>234</t>
  </si>
  <si>
    <t>301</t>
  </si>
  <si>
    <t>302</t>
  </si>
  <si>
    <t>303</t>
  </si>
  <si>
    <t>304</t>
  </si>
  <si>
    <t>307 was corridor - room number given to a created room</t>
  </si>
  <si>
    <t>Two doors</t>
  </si>
  <si>
    <t xml:space="preserve">Room label changed - is now a corridor </t>
  </si>
  <si>
    <t>Room label changed from 312 to 309</t>
  </si>
  <si>
    <t>Room Label Change: 308 Changed To 314</t>
  </si>
  <si>
    <t>Room Label Change: 309 Changed To 317</t>
  </si>
  <si>
    <t>Removed wall and added additional patient check-in desk with privacy panel.</t>
  </si>
  <si>
    <t>307A</t>
  </si>
  <si>
    <t>Room moved - is now a lobby</t>
  </si>
  <si>
    <t>Room label changed - is now reception</t>
  </si>
  <si>
    <t>Corridor</t>
  </si>
  <si>
    <t>LX-0098-02-234</t>
  </si>
  <si>
    <t>MRISC BLDG - Room 234</t>
  </si>
  <si>
    <t>LX-0098-03-301</t>
  </si>
  <si>
    <t>MRISC BLDG - Room 301</t>
  </si>
  <si>
    <t>LX-0098-03-302</t>
  </si>
  <si>
    <t>MRISC BLDG - Room 302</t>
  </si>
  <si>
    <t>LX-0098-03-303</t>
  </si>
  <si>
    <t>MRISC BLDG - Room 303</t>
  </si>
  <si>
    <t>LX-0098-03-304</t>
  </si>
  <si>
    <t>MRISC BLDG - Room 304</t>
  </si>
  <si>
    <t>LX-0098-03-305</t>
  </si>
  <si>
    <t>MRISC BLDG - Room 305</t>
  </si>
  <si>
    <t>LX-0098-03-306</t>
  </si>
  <si>
    <t>MRISC BLDG - Room 306</t>
  </si>
  <si>
    <t>LX-0098-03-307</t>
  </si>
  <si>
    <t>MRISC BLDG - Room 307</t>
  </si>
  <si>
    <t>LX-0098-03-308</t>
  </si>
  <si>
    <t>MRISC BLDG - Room 308</t>
  </si>
  <si>
    <t>LX-0098-03-309</t>
  </si>
  <si>
    <t>MRISC BLDG - Room 309</t>
  </si>
  <si>
    <t>LX-0098-03-310</t>
  </si>
  <si>
    <t>MRISC BLDG - Room 310</t>
  </si>
  <si>
    <t>LX-0098-03-311</t>
  </si>
  <si>
    <t>MRISC BLDG - Room 311</t>
  </si>
  <si>
    <t>LX-0098-03-312</t>
  </si>
  <si>
    <t>MRISC BLDG - Room 312</t>
  </si>
  <si>
    <t>LX-0098-03-313</t>
  </si>
  <si>
    <t>MRISC BLDG - Room 313</t>
  </si>
  <si>
    <t>LX-0098-03-314</t>
  </si>
  <si>
    <t>MRISC BLDG - Room 314</t>
  </si>
  <si>
    <t>LX-0098-03-315</t>
  </si>
  <si>
    <t>MRISC BLDG - Room 315</t>
  </si>
  <si>
    <t>LX-0098-03-316</t>
  </si>
  <si>
    <t>MRISC BLDG - Room 316</t>
  </si>
  <si>
    <t>LX-0098-03-317</t>
  </si>
  <si>
    <t>MRISC BLDG - Room 317</t>
  </si>
  <si>
    <t>LX-0098-03-318</t>
  </si>
  <si>
    <t>MRISC BLDG - Room 318</t>
  </si>
  <si>
    <t>not in eBARS/ in SAP</t>
  </si>
  <si>
    <t>LX-0098-03-307A</t>
  </si>
  <si>
    <t>MRISC BLDG - Room 307A</t>
  </si>
  <si>
    <t>LX-0098-03-330</t>
  </si>
  <si>
    <t>MRISC BLDG - Room 330</t>
  </si>
  <si>
    <t>LX-0098-03-319</t>
  </si>
  <si>
    <t>MRISC BLDG - Room 319</t>
  </si>
  <si>
    <t>LX-0098-03-320</t>
  </si>
  <si>
    <t>MRISC BLDG - Room 320</t>
  </si>
  <si>
    <t>LX-0098-03-321</t>
  </si>
  <si>
    <t>MRISC BLDG - Room 321</t>
  </si>
  <si>
    <t>LX-0098-03-322</t>
  </si>
  <si>
    <t>MRISC BLDG - Room 322</t>
  </si>
  <si>
    <t>LX-0098-03-323</t>
  </si>
  <si>
    <t>MRISC BLDG - Room 323</t>
  </si>
  <si>
    <t>LX-0098-03-324</t>
  </si>
  <si>
    <t>MRISC BLDG - Room 324</t>
  </si>
  <si>
    <t>Room number re used</t>
  </si>
  <si>
    <t>Most of area was gutted and remodeled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</si>
</sst>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Alignment="1" applyProtection="1">
      <alignment horizontal="left"/>
      <protection locked="0"/>
    </xf>
    <xf numFmtId="164" fontId="0" fillId="0" borderId="0" xfId="0" applyNumberFormat="1" applyFont="1" applyBorder="1" applyAlignment="1" applyProtection="1">
      <alignment horizontal="righ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="90" zoomScaleNormal="90" workbookViewId="0">
      <selection activeCell="R10" sqref="R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35.425781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5.28515625" style="16" bestFit="1" customWidth="1"/>
    <col min="9" max="9" width="31.28515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1" t="s">
        <v>73</v>
      </c>
      <c r="C1" s="81"/>
      <c r="F1" s="68" t="s">
        <v>10</v>
      </c>
      <c r="G1" s="18">
        <v>43277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30" customHeight="1" thickBot="1" x14ac:dyDescent="0.3">
      <c r="A2" s="67" t="s">
        <v>8</v>
      </c>
      <c r="B2" s="82" t="str">
        <f>VLOOKUP(B1,BuildingList!A:B,2,FALSE)</f>
        <v>Marylou Whitney and John Hendrickson Cancer Facility for Women</v>
      </c>
      <c r="C2" s="82"/>
      <c r="F2" s="69" t="s">
        <v>12</v>
      </c>
      <c r="G2" s="22" t="s">
        <v>74</v>
      </c>
      <c r="H2" s="16" t="s">
        <v>74</v>
      </c>
      <c r="J2" s="15">
        <f>G37-J37</f>
        <v>19</v>
      </c>
      <c r="K2" s="15">
        <f>H37-M37</f>
        <v>9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45.75" thickTop="1" x14ac:dyDescent="0.25">
      <c r="A6" s="48" t="s">
        <v>77</v>
      </c>
      <c r="B6" s="48" t="s">
        <v>76</v>
      </c>
      <c r="C6" s="42" t="s">
        <v>71</v>
      </c>
      <c r="D6" s="41" t="s">
        <v>5</v>
      </c>
      <c r="E6" s="50">
        <v>496</v>
      </c>
      <c r="F6" s="50">
        <v>497</v>
      </c>
      <c r="G6" s="50" t="s">
        <v>2</v>
      </c>
      <c r="H6" s="41" t="s">
        <v>13</v>
      </c>
      <c r="I6" s="42" t="s">
        <v>88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75</v>
      </c>
      <c r="C7" s="42" t="s">
        <v>50</v>
      </c>
      <c r="D7" s="41" t="s">
        <v>5</v>
      </c>
      <c r="E7" s="41">
        <v>0</v>
      </c>
      <c r="F7" s="50">
        <v>93</v>
      </c>
      <c r="G7" s="50" t="s">
        <v>3</v>
      </c>
      <c r="H7" s="41" t="s">
        <v>18</v>
      </c>
      <c r="I7" s="42" t="s">
        <v>131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 t="s">
        <v>79</v>
      </c>
      <c r="B8" s="48" t="s">
        <v>75</v>
      </c>
      <c r="C8" s="42" t="s">
        <v>30</v>
      </c>
      <c r="D8" s="41" t="s">
        <v>6</v>
      </c>
      <c r="E8" s="78">
        <v>63.4499782986111</v>
      </c>
      <c r="F8" s="50">
        <v>63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80</v>
      </c>
      <c r="B9" s="48" t="s">
        <v>75</v>
      </c>
      <c r="C9" s="42" t="s">
        <v>71</v>
      </c>
      <c r="D9" s="41" t="s">
        <v>5</v>
      </c>
      <c r="E9" s="78">
        <v>97.486762152777771</v>
      </c>
      <c r="F9" s="62">
        <v>98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 t="s">
        <v>81</v>
      </c>
      <c r="B10" s="48" t="s">
        <v>75</v>
      </c>
      <c r="C10" s="42" t="s">
        <v>30</v>
      </c>
      <c r="D10" s="41" t="s">
        <v>6</v>
      </c>
      <c r="E10" s="78">
        <v>79.9775390625</v>
      </c>
      <c r="F10" s="50">
        <v>80</v>
      </c>
      <c r="G10" s="50" t="s">
        <v>2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>
        <v>305</v>
      </c>
      <c r="B11" s="48" t="s">
        <v>75</v>
      </c>
      <c r="C11" s="42" t="s">
        <v>148</v>
      </c>
      <c r="D11" s="41" t="s">
        <v>5</v>
      </c>
      <c r="E11" s="78">
        <v>682.92874676232327</v>
      </c>
      <c r="F11" s="50">
        <v>266</v>
      </c>
      <c r="G11" s="50" t="s">
        <v>3</v>
      </c>
      <c r="H11" s="41" t="s">
        <v>13</v>
      </c>
      <c r="I11" s="42" t="s">
        <v>90</v>
      </c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>
        <v>306</v>
      </c>
      <c r="B12" s="48" t="s">
        <v>75</v>
      </c>
      <c r="C12" s="42" t="s">
        <v>22</v>
      </c>
      <c r="D12" s="41" t="s">
        <v>5</v>
      </c>
      <c r="E12" s="78">
        <v>716.19811753137037</v>
      </c>
      <c r="F12" s="50">
        <v>167</v>
      </c>
      <c r="G12" s="50" t="s">
        <v>3</v>
      </c>
      <c r="H12" s="41" t="s">
        <v>2</v>
      </c>
      <c r="I12" s="42"/>
      <c r="J12" s="59">
        <f>IF(G12="No Change","N/A",IF(G12="New Tag Required",Lookup!F:F,IF(G12="Remove Old Tag",Lookup!F:F,IF(G12="N/A","N/A",""))))</f>
        <v>0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30" x14ac:dyDescent="0.25">
      <c r="A13" s="63">
        <v>307</v>
      </c>
      <c r="B13" s="48" t="s">
        <v>75</v>
      </c>
      <c r="C13" s="42" t="s">
        <v>148</v>
      </c>
      <c r="D13" s="41" t="s">
        <v>5</v>
      </c>
      <c r="E13" s="78">
        <v>207.25613715913562</v>
      </c>
      <c r="F13" s="50">
        <v>133</v>
      </c>
      <c r="G13" s="50" t="s">
        <v>3</v>
      </c>
      <c r="H13" s="41" t="s">
        <v>18</v>
      </c>
      <c r="I13" s="42" t="s">
        <v>82</v>
      </c>
      <c r="J13" s="59">
        <f>IF(G13="No Change","N/A",IF(G13="New Tag Required",Lookup!F:F,IF(G13="Remove Old Tag",Lookup!F:F,IF(G13="N/A","N/A",""))))</f>
        <v>0</v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 t="s">
        <v>89</v>
      </c>
      <c r="B14" s="48" t="s">
        <v>75</v>
      </c>
      <c r="C14" s="42" t="s">
        <v>50</v>
      </c>
      <c r="D14" s="41" t="s">
        <v>5</v>
      </c>
      <c r="E14" s="78">
        <v>0</v>
      </c>
      <c r="F14" s="50">
        <v>14</v>
      </c>
      <c r="G14" s="50" t="s">
        <v>3</v>
      </c>
      <c r="H14" s="41" t="s">
        <v>18</v>
      </c>
      <c r="I14" s="42"/>
      <c r="J14" s="59"/>
      <c r="K14" s="60"/>
      <c r="L14" s="63"/>
      <c r="M14" s="59"/>
      <c r="N14" s="60"/>
      <c r="O14" s="59"/>
    </row>
    <row r="15" spans="1:16" s="41" customFormat="1" x14ac:dyDescent="0.25">
      <c r="A15" s="63">
        <v>308</v>
      </c>
      <c r="B15" s="48" t="s">
        <v>75</v>
      </c>
      <c r="C15" s="42" t="s">
        <v>148</v>
      </c>
      <c r="D15" s="41" t="s">
        <v>5</v>
      </c>
      <c r="E15" s="78">
        <v>131.13261665464637</v>
      </c>
      <c r="F15" s="50">
        <v>132</v>
      </c>
      <c r="G15" s="50" t="s">
        <v>3</v>
      </c>
      <c r="H15" s="41" t="s">
        <v>56</v>
      </c>
      <c r="I15" s="42"/>
      <c r="J15" s="59">
        <f>IF(G15="No Change","N/A",IF(G15="New Tag Required",Lookup!F:F,IF(G15="Remove Old Tag",Lookup!F:F,IF(G15="N/A","N/A",""))))</f>
        <v>0</v>
      </c>
      <c r="K15" s="60"/>
      <c r="L15" s="63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ht="30" x14ac:dyDescent="0.25">
      <c r="A16" s="63">
        <v>309</v>
      </c>
      <c r="B16" s="48" t="s">
        <v>75</v>
      </c>
      <c r="C16" s="42" t="s">
        <v>28</v>
      </c>
      <c r="D16" s="41" t="s">
        <v>5</v>
      </c>
      <c r="E16" s="78">
        <v>140.40779500320139</v>
      </c>
      <c r="F16" s="50">
        <v>115</v>
      </c>
      <c r="G16" s="50" t="s">
        <v>3</v>
      </c>
      <c r="H16" s="41" t="s">
        <v>56</v>
      </c>
      <c r="I16" s="42" t="s">
        <v>85</v>
      </c>
      <c r="J16" s="59">
        <f>IF(G16="No Change","N/A",IF(G16="New Tag Required",Lookup!F:F,IF(G16="Remove Old Tag",Lookup!F:F,IF(G16="N/A","N/A",""))))</f>
        <v>0</v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ht="30" x14ac:dyDescent="0.25">
      <c r="A17" s="63">
        <v>310</v>
      </c>
      <c r="B17" s="48" t="s">
        <v>75</v>
      </c>
      <c r="C17" s="42" t="s">
        <v>148</v>
      </c>
      <c r="D17" s="41" t="s">
        <v>5</v>
      </c>
      <c r="E17" s="78">
        <v>136.79049196548294</v>
      </c>
      <c r="F17" s="50">
        <v>158</v>
      </c>
      <c r="G17" s="50" t="s">
        <v>3</v>
      </c>
      <c r="H17" s="41" t="s">
        <v>13</v>
      </c>
      <c r="I17" s="42" t="s">
        <v>91</v>
      </c>
      <c r="J17" s="59">
        <f>IF(G17="No Change","N/A",IF(G17="New Tag Required",Lookup!F:F,IF(G17="Remove Old Tag",Lookup!F:F,IF(G17="N/A","N/A",""))))</f>
        <v>0</v>
      </c>
      <c r="K17" s="64"/>
      <c r="L17" s="42"/>
      <c r="M17" s="59" t="str">
        <f>IF(H17="No Change","N/A",IF(H17="New Tag Required",Lookup!F:F,IF(H17="Remove Old Sign",Lookup!F:F,IF(H17="N/A","N/A",""))))</f>
        <v>N/A</v>
      </c>
      <c r="N17" s="64"/>
      <c r="O17" s="42"/>
    </row>
    <row r="18" spans="1:15" s="41" customFormat="1" ht="30" x14ac:dyDescent="0.25">
      <c r="A18" s="63">
        <v>311</v>
      </c>
      <c r="B18" s="48" t="s">
        <v>75</v>
      </c>
      <c r="C18" s="42" t="s">
        <v>148</v>
      </c>
      <c r="D18" s="41" t="s">
        <v>5</v>
      </c>
      <c r="E18" s="78">
        <v>216.21701693754747</v>
      </c>
      <c r="F18" s="50">
        <v>238</v>
      </c>
      <c r="G18" s="50" t="s">
        <v>3</v>
      </c>
      <c r="H18" s="41" t="s">
        <v>13</v>
      </c>
      <c r="I18" s="42" t="s">
        <v>84</v>
      </c>
      <c r="J18" s="59">
        <f>IF(G18="No Change","N/A",IF(G18="New Tag Required",Lookup!F:F,IF(G18="Remove Old Tag",Lookup!F:F,IF(G18="N/A","N/A",""))))</f>
        <v>0</v>
      </c>
      <c r="K18" s="64"/>
      <c r="L18" s="42"/>
      <c r="M18" s="59" t="str">
        <f>IF(H18="No Change","N/A",IF(H18="New Tag Required",Lookup!F:F,IF(H18="Remove Old Sign",Lookup!F:F,IF(H18="N/A","N/A",""))))</f>
        <v>N/A</v>
      </c>
      <c r="N18" s="64"/>
      <c r="O18" s="42"/>
    </row>
    <row r="19" spans="1:15" s="41" customFormat="1" x14ac:dyDescent="0.25">
      <c r="A19" s="63">
        <v>312</v>
      </c>
      <c r="B19" s="48" t="s">
        <v>75</v>
      </c>
      <c r="C19" s="42" t="s">
        <v>49</v>
      </c>
      <c r="D19" s="41" t="s">
        <v>5</v>
      </c>
      <c r="E19" s="78">
        <v>87.817654635899487</v>
      </c>
      <c r="F19" s="50">
        <v>431</v>
      </c>
      <c r="G19" s="50" t="s">
        <v>3</v>
      </c>
      <c r="H19" s="41" t="s">
        <v>56</v>
      </c>
      <c r="I19" s="42" t="s">
        <v>83</v>
      </c>
      <c r="J19" s="59">
        <f>IF(G19="No Change","N/A",IF(G19="New Tag Required",Lookup!F:F,IF(G19="Remove Old Tag",Lookup!F:F,IF(G19="N/A","N/A",""))))</f>
        <v>0</v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ht="30" x14ac:dyDescent="0.25">
      <c r="A20" s="77">
        <v>313</v>
      </c>
      <c r="B20" s="48" t="s">
        <v>75</v>
      </c>
      <c r="C20" s="42" t="s">
        <v>148</v>
      </c>
      <c r="D20" s="41" t="s">
        <v>5</v>
      </c>
      <c r="E20" s="78">
        <v>94.578728683849079</v>
      </c>
      <c r="F20" s="50">
        <v>174</v>
      </c>
      <c r="G20" s="50" t="s">
        <v>3</v>
      </c>
      <c r="H20" s="41" t="s">
        <v>54</v>
      </c>
      <c r="I20" s="42" t="s">
        <v>84</v>
      </c>
      <c r="J20" s="59">
        <f>IF(G20="No Change","N/A",IF(G20="New Tag Required",Lookup!F:F,IF(G20="Remove Old Tag",Lookup!F:F,IF(G20="N/A","N/A",""))))</f>
        <v>0</v>
      </c>
      <c r="K20" s="64"/>
      <c r="L20" s="42"/>
      <c r="M20" s="59">
        <f>IF(H20="No Change","N/A",IF(H20="New Tag Required",Lookup!F:F,IF(H20="Remove Old Sign",Lookup!F:F,IF(H20="N/A","N/A",""))))</f>
        <v>0</v>
      </c>
      <c r="N20" s="64"/>
      <c r="O20" s="42"/>
    </row>
    <row r="21" spans="1:15" s="41" customFormat="1" ht="30" x14ac:dyDescent="0.25">
      <c r="A21" s="77">
        <v>314</v>
      </c>
      <c r="B21" s="48" t="s">
        <v>75</v>
      </c>
      <c r="C21" s="42" t="s">
        <v>86</v>
      </c>
      <c r="D21" s="41" t="s">
        <v>5</v>
      </c>
      <c r="E21" s="78">
        <v>105.7916167102392</v>
      </c>
      <c r="F21" s="50">
        <v>94</v>
      </c>
      <c r="G21" s="50" t="s">
        <v>3</v>
      </c>
      <c r="H21" s="41" t="s">
        <v>56</v>
      </c>
      <c r="I21" s="42"/>
      <c r="J21" s="59">
        <f>IF(G21="No Change","N/A",IF(G21="New Tag Required",Lookup!F:F,IF(G21="Remove Old Tag",Lookup!F:F,IF(G21="N/A","N/A",""))))</f>
        <v>0</v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77">
        <v>315</v>
      </c>
      <c r="B22" s="48" t="s">
        <v>75</v>
      </c>
      <c r="C22" s="42" t="s">
        <v>148</v>
      </c>
      <c r="D22" s="41" t="s">
        <v>5</v>
      </c>
      <c r="E22" s="78">
        <v>53.373891194661461</v>
      </c>
      <c r="F22" s="51">
        <v>28</v>
      </c>
      <c r="G22" s="50" t="s">
        <v>3</v>
      </c>
      <c r="H22" s="41" t="s">
        <v>56</v>
      </c>
      <c r="I22" s="42"/>
      <c r="J22" s="59">
        <f>IF(G22="No Change","N/A",IF(G22="New Tag Required",Lookup!F:F,IF(G22="Remove Old Tag",Lookup!F:F,IF(G22="N/A","N/A",""))))</f>
        <v>0</v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77">
        <v>316</v>
      </c>
      <c r="B23" s="48" t="s">
        <v>75</v>
      </c>
      <c r="C23" s="42" t="s">
        <v>30</v>
      </c>
      <c r="D23" s="41" t="s">
        <v>6</v>
      </c>
      <c r="E23" s="78">
        <v>49.516493055555557</v>
      </c>
      <c r="F23" s="50">
        <v>50</v>
      </c>
      <c r="G23" s="50" t="s">
        <v>2</v>
      </c>
      <c r="H23" s="41" t="s">
        <v>2</v>
      </c>
      <c r="I23" s="42"/>
      <c r="J23" s="59" t="str">
        <f>IF(G23="No Change","N/A",IF(G23="New Tag Required",Lookup!F:F,IF(G23="Remove Old Tag",Lookup!F:F,IF(G23="N/A","N/A",""))))</f>
        <v>N/A</v>
      </c>
      <c r="K23" s="64"/>
      <c r="L23" s="42"/>
      <c r="M23" s="59" t="str">
        <f>IF(H23="No Change","N/A",IF(H23="New Tag Required",Lookup!F:F,IF(H23="Remove Old Sign",Lookup!F:F,IF(H23="N/A","N/A",""))))</f>
        <v>N/A</v>
      </c>
      <c r="N23" s="64"/>
      <c r="O23" s="42"/>
    </row>
    <row r="24" spans="1:15" s="41" customFormat="1" ht="30" x14ac:dyDescent="0.25">
      <c r="A24" s="77">
        <v>317</v>
      </c>
      <c r="B24" s="48" t="s">
        <v>75</v>
      </c>
      <c r="C24" s="42" t="s">
        <v>87</v>
      </c>
      <c r="D24" s="41" t="s">
        <v>5</v>
      </c>
      <c r="E24" s="78">
        <v>213.06241329055695</v>
      </c>
      <c r="F24" s="50">
        <v>107</v>
      </c>
      <c r="G24" s="50" t="s">
        <v>3</v>
      </c>
      <c r="H24" s="41" t="s">
        <v>18</v>
      </c>
      <c r="I24" s="42"/>
      <c r="J24" s="59">
        <f>IF(G24="No Change","N/A",IF(G24="New Tag Required",Lookup!F:F,IF(G24="Remove Old Tag",Lookup!F:F,IF(G24="N/A","N/A",""))))</f>
        <v>0</v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77">
        <v>318</v>
      </c>
      <c r="B25" s="48" t="s">
        <v>75</v>
      </c>
      <c r="C25" s="42" t="s">
        <v>30</v>
      </c>
      <c r="D25" s="41" t="s">
        <v>6</v>
      </c>
      <c r="E25" s="78">
        <v>13.58203125</v>
      </c>
      <c r="F25" s="50">
        <v>14</v>
      </c>
      <c r="G25" s="50" t="s">
        <v>2</v>
      </c>
      <c r="H25" s="41" t="s">
        <v>2</v>
      </c>
      <c r="I25" s="42"/>
      <c r="J25" s="59" t="str">
        <f>IF(G25="No Change","N/A",IF(G25="New Tag Required",Lookup!F:F,IF(G25="Remove Old Tag",Lookup!F:F,IF(G25="N/A","N/A",""))))</f>
        <v>N/A</v>
      </c>
      <c r="K25" s="65"/>
      <c r="M25" s="59" t="str">
        <f>IF(H25="No Change","N/A",IF(H25="New Tag Required",Lookup!F:F,IF(H25="Remove Old Sign",Lookup!F:F,IF(H25="N/A","N/A",""))))</f>
        <v>N/A</v>
      </c>
      <c r="N25" s="64"/>
      <c r="O25" s="42"/>
    </row>
    <row r="26" spans="1:15" s="41" customFormat="1" x14ac:dyDescent="0.25">
      <c r="A26" s="77">
        <v>319</v>
      </c>
      <c r="B26" s="48" t="s">
        <v>75</v>
      </c>
      <c r="C26" s="42" t="s">
        <v>50</v>
      </c>
      <c r="D26" s="41" t="s">
        <v>5</v>
      </c>
      <c r="E26" s="50">
        <v>0</v>
      </c>
      <c r="F26" s="50">
        <v>107</v>
      </c>
      <c r="G26" s="50" t="s">
        <v>3</v>
      </c>
      <c r="H26" s="41" t="s">
        <v>18</v>
      </c>
      <c r="I26" s="42"/>
      <c r="J26" s="59">
        <f>IF(G26="No Change","N/A",IF(G26="New Tag Required",Lookup!F:F,IF(G26="Remove Old Tag",Lookup!F:F,IF(G26="N/A","N/A",""))))</f>
        <v>0</v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77">
        <v>320</v>
      </c>
      <c r="B27" s="48" t="s">
        <v>75</v>
      </c>
      <c r="C27" s="42" t="s">
        <v>50</v>
      </c>
      <c r="D27" s="41" t="s">
        <v>5</v>
      </c>
      <c r="E27" s="50">
        <v>0</v>
      </c>
      <c r="F27" s="50">
        <v>106</v>
      </c>
      <c r="G27" s="50" t="s">
        <v>3</v>
      </c>
      <c r="H27" s="41" t="s">
        <v>18</v>
      </c>
      <c r="I27" s="42"/>
      <c r="J27" s="59">
        <f>IF(G27="No Change","N/A",IF(G27="New Tag Required",Lookup!F:F,IF(G27="Remove Old Tag",Lookup!F:F,IF(G27="N/A","N/A",""))))</f>
        <v>0</v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>
        <v>321</v>
      </c>
      <c r="B28" s="48" t="s">
        <v>75</v>
      </c>
      <c r="C28" s="42" t="s">
        <v>50</v>
      </c>
      <c r="D28" s="41" t="s">
        <v>5</v>
      </c>
      <c r="E28" s="50">
        <v>0</v>
      </c>
      <c r="F28" s="50">
        <v>103</v>
      </c>
      <c r="G28" s="50" t="s">
        <v>3</v>
      </c>
      <c r="H28" s="41" t="s">
        <v>18</v>
      </c>
      <c r="I28" s="42"/>
      <c r="J28" s="59">
        <f>IF(G28="No Change","N/A",IF(G28="New Tag Required",Lookup!F:F,IF(G28="Remove Old Tag",Lookup!F:F,IF(G28="N/A","N/A",""))))</f>
        <v>0</v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>
        <v>322</v>
      </c>
      <c r="B29" s="48" t="s">
        <v>75</v>
      </c>
      <c r="C29" s="42" t="s">
        <v>50</v>
      </c>
      <c r="D29" s="41" t="s">
        <v>5</v>
      </c>
      <c r="E29" s="50">
        <v>0</v>
      </c>
      <c r="F29" s="50">
        <v>101</v>
      </c>
      <c r="G29" s="50" t="s">
        <v>3</v>
      </c>
      <c r="H29" s="41" t="s">
        <v>18</v>
      </c>
      <c r="I29" s="42"/>
      <c r="J29" s="59">
        <f>IF(G29="No Change","N/A",IF(G29="New Tag Required",Lookup!F:F,IF(G29="Remove Old Tag",Lookup!F:F,IF(G29="N/A","N/A",""))))</f>
        <v>0</v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s="41" customFormat="1" x14ac:dyDescent="0.25">
      <c r="A30" s="49">
        <v>323</v>
      </c>
      <c r="B30" s="48" t="s">
        <v>75</v>
      </c>
      <c r="C30" s="42" t="s">
        <v>50</v>
      </c>
      <c r="D30" s="41" t="s">
        <v>5</v>
      </c>
      <c r="E30" s="50">
        <v>0</v>
      </c>
      <c r="F30" s="50">
        <v>27</v>
      </c>
      <c r="G30" s="50" t="s">
        <v>3</v>
      </c>
      <c r="H30" s="41" t="s">
        <v>18</v>
      </c>
      <c r="I30" s="42" t="s">
        <v>83</v>
      </c>
      <c r="J30" s="59">
        <f>IF(G30="No Change","N/A",IF(G30="New Tag Required",Lookup!F:F,IF(G30="Remove Old Tag",Lookup!F:F,IF(G30="N/A","N/A",""))))</f>
        <v>0</v>
      </c>
      <c r="K30" s="65"/>
      <c r="M30" s="59" t="str">
        <f>IF(H30="No Change","N/A",IF(H30="New Tag Required",Lookup!F:F,IF(H30="Remove Old Sign",Lookup!F:F,IF(H30="N/A","N/A",""))))</f>
        <v/>
      </c>
      <c r="N30" s="65"/>
    </row>
    <row r="31" spans="1:15" s="41" customFormat="1" x14ac:dyDescent="0.25">
      <c r="A31" s="49">
        <v>324</v>
      </c>
      <c r="B31" s="48" t="s">
        <v>75</v>
      </c>
      <c r="C31" s="42" t="s">
        <v>50</v>
      </c>
      <c r="D31" s="41" t="s">
        <v>5</v>
      </c>
      <c r="E31" s="50">
        <v>0</v>
      </c>
      <c r="F31" s="50">
        <v>116</v>
      </c>
      <c r="G31" s="50" t="s">
        <v>13</v>
      </c>
      <c r="H31" s="41" t="s">
        <v>13</v>
      </c>
      <c r="I31" s="42" t="s">
        <v>92</v>
      </c>
      <c r="J31" s="59"/>
      <c r="K31" s="65"/>
      <c r="M31" s="59"/>
      <c r="N31" s="65"/>
    </row>
    <row r="32" spans="1:15" x14ac:dyDescent="0.25">
      <c r="A32" s="56">
        <v>330</v>
      </c>
      <c r="B32" s="48" t="s">
        <v>75</v>
      </c>
      <c r="C32" s="11" t="s">
        <v>71</v>
      </c>
      <c r="D32" s="16" t="s">
        <v>5</v>
      </c>
      <c r="E32" s="30">
        <v>1625</v>
      </c>
      <c r="F32" s="30">
        <v>1525</v>
      </c>
      <c r="G32" s="30" t="s">
        <v>13</v>
      </c>
      <c r="H32" s="16" t="s">
        <v>13</v>
      </c>
      <c r="J32" s="10" t="str">
        <f>IF(G32="No Change","N/A",IF(G32="New Tag Required",Lookup!F:F,IF(G32="Remove Old Tag",Lookup!F:F,IF(G32="N/A","N/A",""))))</f>
        <v>N/A</v>
      </c>
      <c r="K32" s="32"/>
      <c r="M32" s="10" t="str">
        <f>IF(H32="No Change","N/A",IF(H32="New Tag Required",Lookup!F:F,IF(H32="Remove Old Sign",Lookup!F:F,IF(H32="N/A","N/A",""))))</f>
        <v>N/A</v>
      </c>
      <c r="N32" s="32"/>
    </row>
    <row r="33" spans="1:14" x14ac:dyDescent="0.25">
      <c r="A33" s="56"/>
      <c r="B33" s="48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25">
      <c r="A34" s="56"/>
      <c r="C34" s="11"/>
      <c r="E34" s="30"/>
      <c r="F34" s="30"/>
      <c r="G34" s="30"/>
      <c r="J34" s="10" t="str">
        <f>IF(G34="No Change","N/A",IF(G34="New Tag Required",Lookup!F:F,IF(G34="Remove Old Tag",Lookup!F:F,IF(G34="N/A","N/A",""))))</f>
        <v/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ht="15.75" thickBot="1" x14ac:dyDescent="0.3">
      <c r="A35" s="56"/>
      <c r="C35" s="11"/>
      <c r="E35" s="30"/>
      <c r="F35" s="30"/>
      <c r="G35" s="30"/>
      <c r="K35" s="32"/>
      <c r="N35" s="32"/>
    </row>
    <row r="36" spans="1:14" ht="45" x14ac:dyDescent="0.25">
      <c r="A36" s="56"/>
      <c r="C36" s="11"/>
      <c r="E36" s="30"/>
      <c r="F36" s="30"/>
      <c r="G36" s="74" t="s">
        <v>45</v>
      </c>
      <c r="H36" s="75" t="s">
        <v>46</v>
      </c>
      <c r="J36" s="76" t="s">
        <v>40</v>
      </c>
      <c r="K36" s="10"/>
      <c r="L36" s="10"/>
      <c r="M36" s="76" t="s">
        <v>41</v>
      </c>
    </row>
    <row r="37" spans="1:14" ht="15.75" thickBot="1" x14ac:dyDescent="0.3">
      <c r="A37" s="56"/>
      <c r="C37" s="11"/>
      <c r="E37" s="30"/>
      <c r="F37" s="30"/>
      <c r="G37" s="14">
        <f>COUNTIF(G6:G36,"New Tag Required")</f>
        <v>19</v>
      </c>
      <c r="H37" s="13">
        <f>COUNTIF(H6:H36,"New Sign Required")</f>
        <v>9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6"/>
      <c r="C43" s="11"/>
      <c r="E43" s="30"/>
      <c r="F43" s="30"/>
      <c r="G43" s="30"/>
    </row>
    <row r="44" spans="1:14" x14ac:dyDescent="0.25">
      <c r="A44" s="56"/>
      <c r="C44" s="11"/>
      <c r="E44" s="30"/>
      <c r="F44" s="30"/>
      <c r="G44" s="30"/>
    </row>
    <row r="45" spans="1:14" x14ac:dyDescent="0.25">
      <c r="A45" s="57"/>
      <c r="C45" s="11"/>
      <c r="E45" s="30"/>
      <c r="F45" s="33"/>
      <c r="G45" s="30"/>
    </row>
    <row r="46" spans="1:14" x14ac:dyDescent="0.25">
      <c r="A46" s="57"/>
      <c r="C46" s="11"/>
      <c r="E46" s="30"/>
      <c r="F46" s="33"/>
      <c r="G46" s="30"/>
    </row>
    <row r="47" spans="1:14" x14ac:dyDescent="0.25">
      <c r="A47" s="57"/>
      <c r="C47" s="11"/>
      <c r="E47" s="30"/>
      <c r="F47" s="34"/>
      <c r="G47" s="30"/>
    </row>
    <row r="48" spans="1:14" x14ac:dyDescent="0.25">
      <c r="A48" s="56"/>
      <c r="C48" s="11"/>
      <c r="E48" s="30"/>
      <c r="F48" s="33"/>
      <c r="G48" s="30"/>
    </row>
    <row r="49" spans="1:7" x14ac:dyDescent="0.25">
      <c r="A49" s="56"/>
      <c r="C49" s="11"/>
      <c r="E49" s="30"/>
      <c r="F49" s="33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1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6"/>
      <c r="C57" s="11"/>
      <c r="E57" s="30"/>
      <c r="F57" s="30"/>
      <c r="G57" s="30"/>
    </row>
    <row r="58" spans="1:7" x14ac:dyDescent="0.25">
      <c r="A58" s="56"/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203" spans="3:3" x14ac:dyDescent="0.25">
      <c r="C203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2:G56">
    <cfRule type="containsText" dxfId="60" priority="131" operator="containsText" text="New Tag Required">
      <formula>NOT(ISERROR(SEARCH("New Tag Required",G42)))</formula>
    </cfRule>
  </conditionalFormatting>
  <conditionalFormatting sqref="D42:D102 D6">
    <cfRule type="containsText" dxfId="59" priority="130" operator="containsText" text="Yes">
      <formula>NOT(ISERROR(SEARCH("Yes",D6)))</formula>
    </cfRule>
  </conditionalFormatting>
  <conditionalFormatting sqref="H42:H102 H203:H424">
    <cfRule type="containsText" dxfId="58" priority="118" operator="containsText" text="New Sign Required">
      <formula>NOT(ISERROR(SEARCH("New Sign Required",H42)))</formula>
    </cfRule>
  </conditionalFormatting>
  <conditionalFormatting sqref="G42:G102">
    <cfRule type="containsText" dxfId="57" priority="117" operator="containsText" text="Action Required">
      <formula>NOT(ISERROR(SEARCH("Action Required",G42)))</formula>
    </cfRule>
  </conditionalFormatting>
  <conditionalFormatting sqref="H42:H102">
    <cfRule type="containsText" dxfId="56" priority="116" operator="containsText" text="Action Required">
      <formula>NOT(ISERROR(SEARCH("Action Required",H42)))</formula>
    </cfRule>
  </conditionalFormatting>
  <conditionalFormatting sqref="G6 G38:G41 G10:G35">
    <cfRule type="containsText" dxfId="55" priority="58" operator="containsText" text="New Tag Required">
      <formula>NOT(ISERROR(SEARCH("New Tag Required",G6)))</formula>
    </cfRule>
  </conditionalFormatting>
  <conditionalFormatting sqref="D16:D41">
    <cfRule type="containsText" dxfId="54" priority="57" operator="containsText" text="Yes">
      <formula>NOT(ISERROR(SEARCH("Yes",D16)))</formula>
    </cfRule>
  </conditionalFormatting>
  <conditionalFormatting sqref="H6 H38:H41 H10:H35">
    <cfRule type="containsText" dxfId="53" priority="56" operator="containsText" text="New Sign Required">
      <formula>NOT(ISERROR(SEARCH("New Sign Required",H6)))</formula>
    </cfRule>
  </conditionalFormatting>
  <conditionalFormatting sqref="G6 G38:G41 G10:G35">
    <cfRule type="containsText" dxfId="52" priority="55" operator="containsText" text="Action Required">
      <formula>NOT(ISERROR(SEARCH("Action Required",G6)))</formula>
    </cfRule>
  </conditionalFormatting>
  <conditionalFormatting sqref="H6 H38:H41 H10:H35">
    <cfRule type="containsText" dxfId="51" priority="54" operator="containsText" text="Action Required">
      <formula>NOT(ISERROR(SEARCH("Action Required",H6)))</formula>
    </cfRule>
  </conditionalFormatting>
  <conditionalFormatting sqref="G6">
    <cfRule type="containsText" dxfId="50" priority="53" operator="containsText" text="New Tag Required">
      <formula>NOT(ISERROR(SEARCH("New Tag Required",G6)))</formula>
    </cfRule>
  </conditionalFormatting>
  <conditionalFormatting sqref="D6">
    <cfRule type="containsText" dxfId="49" priority="52" operator="containsText" text="Yes">
      <formula>NOT(ISERROR(SEARCH("Yes",D6)))</formula>
    </cfRule>
  </conditionalFormatting>
  <conditionalFormatting sqref="G6">
    <cfRule type="containsText" dxfId="48" priority="51" operator="containsText" text="Action Required">
      <formula>NOT(ISERROR(SEARCH("Action Required",G6)))</formula>
    </cfRule>
  </conditionalFormatting>
  <conditionalFormatting sqref="D103:D202">
    <cfRule type="containsText" dxfId="47" priority="50" operator="containsText" text="Yes">
      <formula>NOT(ISERROR(SEARCH("Yes",D103)))</formula>
    </cfRule>
  </conditionalFormatting>
  <conditionalFormatting sqref="H103:H202">
    <cfRule type="containsText" dxfId="46" priority="49" operator="containsText" text="New Sign Required">
      <formula>NOT(ISERROR(SEARCH("New Sign Required",H103)))</formula>
    </cfRule>
  </conditionalFormatting>
  <conditionalFormatting sqref="G103:G202">
    <cfRule type="containsText" dxfId="45" priority="48" operator="containsText" text="Action Required">
      <formula>NOT(ISERROR(SEARCH("Action Required",G103)))</formula>
    </cfRule>
  </conditionalFormatting>
  <conditionalFormatting sqref="H103:H202">
    <cfRule type="containsText" dxfId="44" priority="47" operator="containsText" text="Action Required">
      <formula>NOT(ISERROR(SEARCH("Action Required",H103)))</formula>
    </cfRule>
  </conditionalFormatting>
  <conditionalFormatting sqref="D7">
    <cfRule type="containsText" dxfId="43" priority="33" operator="containsText" text="Yes">
      <formula>NOT(ISERROR(SEARCH("Yes",D7)))</formula>
    </cfRule>
  </conditionalFormatting>
  <conditionalFormatting sqref="G7">
    <cfRule type="containsText" dxfId="42" priority="32" operator="containsText" text="New Tag Required">
      <formula>NOT(ISERROR(SEARCH("New Tag Required",G7)))</formula>
    </cfRule>
  </conditionalFormatting>
  <conditionalFormatting sqref="H7">
    <cfRule type="containsText" dxfId="41" priority="31" operator="containsText" text="New Sign Required">
      <formula>NOT(ISERROR(SEARCH("New Sign Required",H7)))</formula>
    </cfRule>
  </conditionalFormatting>
  <conditionalFormatting sqref="G7">
    <cfRule type="containsText" dxfId="40" priority="30" operator="containsText" text="Action Required">
      <formula>NOT(ISERROR(SEARCH("Action Required",G7)))</formula>
    </cfRule>
  </conditionalFormatting>
  <conditionalFormatting sqref="H7">
    <cfRule type="containsText" dxfId="39" priority="29" operator="containsText" text="Action Required">
      <formula>NOT(ISERROR(SEARCH("Action Required",H7)))</formula>
    </cfRule>
  </conditionalFormatting>
  <conditionalFormatting sqref="G8">
    <cfRule type="containsText" dxfId="38" priority="28" operator="containsText" text="New Tag Required">
      <formula>NOT(ISERROR(SEARCH("New Tag Required",G8)))</formula>
    </cfRule>
  </conditionalFormatting>
  <conditionalFormatting sqref="H8">
    <cfRule type="containsText" dxfId="37" priority="27" operator="containsText" text="New Sign Required">
      <formula>NOT(ISERROR(SEARCH("New Sign Required",H8)))</formula>
    </cfRule>
  </conditionalFormatting>
  <conditionalFormatting sqref="G8">
    <cfRule type="containsText" dxfId="36" priority="26" operator="containsText" text="Action Required">
      <formula>NOT(ISERROR(SEARCH("Action Required",G8)))</formula>
    </cfRule>
  </conditionalFormatting>
  <conditionalFormatting sqref="H8">
    <cfRule type="containsText" dxfId="35" priority="25" operator="containsText" text="Action Required">
      <formula>NOT(ISERROR(SEARCH("Action Required",H8)))</formula>
    </cfRule>
  </conditionalFormatting>
  <conditionalFormatting sqref="J2:N2">
    <cfRule type="cellIs" dxfId="34" priority="24" operator="notEqual">
      <formula>0</formula>
    </cfRule>
  </conditionalFormatting>
  <conditionalFormatting sqref="J6:J34">
    <cfRule type="cellIs" dxfId="33" priority="23" operator="equal">
      <formula>0</formula>
    </cfRule>
  </conditionalFormatting>
  <conditionalFormatting sqref="M6:M34">
    <cfRule type="cellIs" dxfId="32" priority="22" operator="equal">
      <formula>0</formula>
    </cfRule>
  </conditionalFormatting>
  <conditionalFormatting sqref="J6:J34 M6:M34">
    <cfRule type="cellIs" dxfId="31" priority="19" operator="equal">
      <formula>"In Progress"</formula>
    </cfRule>
    <cfRule type="cellIs" dxfId="30" priority="20" operator="equal">
      <formula>"Log Issues"</formula>
    </cfRule>
    <cfRule type="cellIs" dxfId="29" priority="21" operator="equal">
      <formula>"N/A"</formula>
    </cfRule>
  </conditionalFormatting>
  <conditionalFormatting sqref="K16:L16 K6:K15">
    <cfRule type="expression" dxfId="28" priority="18">
      <formula>$J6="Log Issues"</formula>
    </cfRule>
  </conditionalFormatting>
  <conditionalFormatting sqref="N6:N16">
    <cfRule type="expression" dxfId="27" priority="17">
      <formula>$M6="Log Issues"</formula>
    </cfRule>
  </conditionalFormatting>
  <conditionalFormatting sqref="G9">
    <cfRule type="containsText" dxfId="26" priority="16" operator="containsText" text="New Tag Required">
      <formula>NOT(ISERROR(SEARCH("New Tag Required",G9)))</formula>
    </cfRule>
  </conditionalFormatting>
  <conditionalFormatting sqref="H9">
    <cfRule type="containsText" dxfId="25" priority="15" operator="containsText" text="New Sign Required">
      <formula>NOT(ISERROR(SEARCH("New Sign Required",H9)))</formula>
    </cfRule>
  </conditionalFormatting>
  <conditionalFormatting sqref="G9">
    <cfRule type="containsText" dxfId="24" priority="14" operator="containsText" text="Action Required">
      <formula>NOT(ISERROR(SEARCH("Action Required",G9)))</formula>
    </cfRule>
  </conditionalFormatting>
  <conditionalFormatting sqref="H9">
    <cfRule type="containsText" dxfId="23" priority="13" operator="containsText" text="Action Required">
      <formula>NOT(ISERROR(SEARCH("Action Required",H9)))</formula>
    </cfRule>
  </conditionalFormatting>
  <conditionalFormatting sqref="H1:H1048576">
    <cfRule type="containsText" dxfId="22" priority="11" operator="containsText" text="Remove Old Sign">
      <formula>NOT(ISERROR(SEARCH("Remove Old Sign",H1)))</formula>
    </cfRule>
    <cfRule type="containsText" dxfId="21" priority="12" operator="containsText" text="Move Sign to New Location">
      <formula>NOT(ISERROR(SEARCH("Move Sign to New Location",H1)))</formula>
    </cfRule>
  </conditionalFormatting>
  <conditionalFormatting sqref="G1:G1048576">
    <cfRule type="containsText" dxfId="20" priority="10" operator="containsText" text="Remove Old Tag">
      <formula>NOT(ISERROR(SEARCH("Remove Old Tag",G1)))</formula>
    </cfRule>
  </conditionalFormatting>
  <conditionalFormatting sqref="D15">
    <cfRule type="containsText" dxfId="19" priority="2" operator="containsText" text="Yes">
      <formula>NOT(ISERROR(SEARCH("Yes",D15)))</formula>
    </cfRule>
  </conditionalFormatting>
  <conditionalFormatting sqref="D8">
    <cfRule type="containsText" dxfId="18" priority="8" operator="containsText" text="Yes">
      <formula>NOT(ISERROR(SEARCH("Yes",D8)))</formula>
    </cfRule>
  </conditionalFormatting>
  <conditionalFormatting sqref="D9">
    <cfRule type="containsText" dxfId="17" priority="7" operator="containsText" text="Yes">
      <formula>NOT(ISERROR(SEARCH("Yes",D9)))</formula>
    </cfRule>
  </conditionalFormatting>
  <conditionalFormatting sqref="D10">
    <cfRule type="containsText" dxfId="16" priority="6" operator="containsText" text="Yes">
      <formula>NOT(ISERROR(SEARCH("Yes",D10)))</formula>
    </cfRule>
  </conditionalFormatting>
  <conditionalFormatting sqref="D11">
    <cfRule type="containsText" dxfId="15" priority="5" operator="containsText" text="Yes">
      <formula>NOT(ISERROR(SEARCH("Yes",D11)))</formula>
    </cfRule>
  </conditionalFormatting>
  <conditionalFormatting sqref="D12">
    <cfRule type="containsText" dxfId="14" priority="4" operator="containsText" text="Yes">
      <formula>NOT(ISERROR(SEARCH("Yes",D12)))</formula>
    </cfRule>
  </conditionalFormatting>
  <conditionalFormatting sqref="D13:D14">
    <cfRule type="containsText" dxfId="13" priority="3" operator="containsText" text="Yes">
      <formula>NOT(ISERROR(SEARCH("Yes",D13)))</formula>
    </cfRule>
  </conditionalFormatting>
  <conditionalFormatting sqref="E8:E25">
    <cfRule type="expression" dxfId="12" priority="1">
      <formula>EXACT($E8,"Non-Assignable")</formula>
    </cfRule>
  </conditionalFormatting>
  <dataValidations count="2">
    <dataValidation type="list" allowBlank="1" showInputMessage="1" showErrorMessage="1" sqref="D6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G6:G34</xm:sqref>
        </x14:dataValidation>
        <x14:dataValidation type="list" allowBlank="1" showInputMessage="1" showErrorMessage="1">
          <x14:formula1>
            <xm:f>Lookup!$D$1:$D$10</xm:f>
          </x14:formula1>
          <xm:sqref>H6:H34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>
          <x14:formula1>
            <xm:f>Lookup!$E$1:$E$19</xm:f>
          </x14:formula1>
          <xm:sqref>C6:C202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3"/>
  <sheetViews>
    <sheetView zoomScale="90" zoomScaleNormal="90" workbookViewId="0">
      <selection activeCell="E8" sqref="E8:E3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43277</v>
      </c>
    </row>
    <row r="2" spans="1:10" ht="45" customHeight="1" x14ac:dyDescent="0.25">
      <c r="A2" s="43" t="s">
        <v>8</v>
      </c>
      <c r="B2" s="44" t="str">
        <f>VLOOKUP(B1,[1]BuildingList!A:B,2,FALSE)</f>
        <v>Marylou Whitney and John Hendrickson Cancer Facility for Women</v>
      </c>
      <c r="C2" s="45"/>
      <c r="D2" s="46" t="s">
        <v>12</v>
      </c>
      <c r="E2" s="47" t="str">
        <f>'KD Changes'!G2</f>
        <v>Nicole Kline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93</v>
      </c>
      <c r="B6" s="80" t="s">
        <v>94</v>
      </c>
      <c r="C6" s="41" t="s">
        <v>64</v>
      </c>
      <c r="D6" s="41">
        <v>497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79" t="s">
        <v>95</v>
      </c>
      <c r="B8" s="80" t="s">
        <v>96</v>
      </c>
      <c r="C8" s="41" t="s">
        <v>64</v>
      </c>
      <c r="D8" s="50">
        <v>93</v>
      </c>
      <c r="E8" s="41" t="s">
        <v>149</v>
      </c>
      <c r="G8" s="29"/>
      <c r="H8" s="29"/>
      <c r="I8" s="41"/>
      <c r="J8" s="41"/>
    </row>
    <row r="9" spans="1:10" x14ac:dyDescent="0.25">
      <c r="A9" s="79" t="s">
        <v>97</v>
      </c>
      <c r="B9" s="80" t="s">
        <v>98</v>
      </c>
      <c r="D9" s="50">
        <v>63</v>
      </c>
      <c r="E9" s="41" t="s">
        <v>149</v>
      </c>
      <c r="G9" s="29"/>
      <c r="H9" s="29"/>
      <c r="I9" s="41"/>
      <c r="J9" s="41"/>
    </row>
    <row r="10" spans="1:10" x14ac:dyDescent="0.25">
      <c r="A10" s="79" t="s">
        <v>99</v>
      </c>
      <c r="B10" s="80" t="s">
        <v>100</v>
      </c>
      <c r="C10" s="41" t="s">
        <v>64</v>
      </c>
      <c r="D10" s="62">
        <v>98</v>
      </c>
      <c r="E10" s="41" t="s">
        <v>149</v>
      </c>
      <c r="F10" s="50"/>
      <c r="G10" s="29"/>
      <c r="H10" s="29"/>
    </row>
    <row r="11" spans="1:10" x14ac:dyDescent="0.25">
      <c r="A11" s="79" t="s">
        <v>101</v>
      </c>
      <c r="B11" s="80" t="s">
        <v>102</v>
      </c>
      <c r="D11" s="50">
        <v>80</v>
      </c>
      <c r="E11" s="41" t="s">
        <v>149</v>
      </c>
      <c r="F11" s="50"/>
      <c r="G11" s="29"/>
      <c r="H11" s="29"/>
    </row>
    <row r="12" spans="1:10" ht="15.75" thickTop="1" x14ac:dyDescent="0.25">
      <c r="A12" s="79" t="s">
        <v>103</v>
      </c>
      <c r="B12" s="80" t="s">
        <v>104</v>
      </c>
      <c r="C12" s="41" t="s">
        <v>64</v>
      </c>
      <c r="D12" s="50">
        <v>266</v>
      </c>
      <c r="E12" s="41" t="s">
        <v>149</v>
      </c>
      <c r="F12" s="50"/>
      <c r="G12" s="29"/>
      <c r="H12" s="29"/>
    </row>
    <row r="13" spans="1:10" x14ac:dyDescent="0.25">
      <c r="A13" s="79" t="s">
        <v>105</v>
      </c>
      <c r="B13" s="80" t="s">
        <v>106</v>
      </c>
      <c r="C13" s="41" t="s">
        <v>64</v>
      </c>
      <c r="D13" s="50">
        <v>167</v>
      </c>
      <c r="E13" s="41" t="s">
        <v>149</v>
      </c>
      <c r="F13" s="50"/>
      <c r="G13" s="29"/>
      <c r="H13" s="29"/>
    </row>
    <row r="14" spans="1:10" x14ac:dyDescent="0.25">
      <c r="A14" s="79" t="s">
        <v>107</v>
      </c>
      <c r="B14" s="80" t="s">
        <v>108</v>
      </c>
      <c r="C14" s="41" t="s">
        <v>64</v>
      </c>
      <c r="D14" s="50">
        <v>133</v>
      </c>
      <c r="E14" s="41" t="s">
        <v>149</v>
      </c>
      <c r="F14" s="50"/>
      <c r="G14" s="29"/>
      <c r="H14" s="29"/>
    </row>
    <row r="15" spans="1:10" x14ac:dyDescent="0.25">
      <c r="A15" s="79" t="s">
        <v>132</v>
      </c>
      <c r="B15" s="80" t="s">
        <v>133</v>
      </c>
      <c r="C15" s="41" t="s">
        <v>63</v>
      </c>
      <c r="D15" s="50">
        <v>14</v>
      </c>
      <c r="E15" s="41" t="s">
        <v>149</v>
      </c>
      <c r="F15" s="50"/>
      <c r="G15" s="29"/>
      <c r="H15" s="29"/>
    </row>
    <row r="16" spans="1:10" x14ac:dyDescent="0.25">
      <c r="A16" s="79" t="s">
        <v>109</v>
      </c>
      <c r="B16" s="80" t="s">
        <v>110</v>
      </c>
      <c r="C16" s="41" t="s">
        <v>64</v>
      </c>
      <c r="D16" s="50">
        <v>132</v>
      </c>
      <c r="E16" s="41" t="s">
        <v>149</v>
      </c>
      <c r="F16" s="50"/>
      <c r="G16" s="29"/>
      <c r="H16" s="29"/>
    </row>
    <row r="17" spans="1:8" x14ac:dyDescent="0.25">
      <c r="A17" s="79" t="s">
        <v>111</v>
      </c>
      <c r="B17" s="80" t="s">
        <v>112</v>
      </c>
      <c r="C17" s="41" t="s">
        <v>64</v>
      </c>
      <c r="D17" s="50">
        <v>115</v>
      </c>
      <c r="E17" s="41" t="s">
        <v>149</v>
      </c>
      <c r="F17" s="50"/>
      <c r="G17" s="29"/>
      <c r="H17" s="29"/>
    </row>
    <row r="18" spans="1:8" x14ac:dyDescent="0.25">
      <c r="A18" s="79" t="s">
        <v>113</v>
      </c>
      <c r="B18" s="80" t="s">
        <v>114</v>
      </c>
      <c r="C18" s="41" t="s">
        <v>64</v>
      </c>
      <c r="D18" s="50">
        <v>158</v>
      </c>
      <c r="E18" s="41" t="s">
        <v>149</v>
      </c>
      <c r="F18" s="50"/>
      <c r="G18" s="29"/>
      <c r="H18" s="29"/>
    </row>
    <row r="19" spans="1:8" x14ac:dyDescent="0.25">
      <c r="A19" s="79" t="s">
        <v>115</v>
      </c>
      <c r="B19" s="80" t="s">
        <v>116</v>
      </c>
      <c r="C19" s="41" t="s">
        <v>64</v>
      </c>
      <c r="D19" s="50">
        <v>238</v>
      </c>
      <c r="E19" s="41" t="s">
        <v>149</v>
      </c>
      <c r="F19" s="50"/>
      <c r="G19" s="29"/>
      <c r="H19" s="29"/>
    </row>
    <row r="20" spans="1:8" x14ac:dyDescent="0.25">
      <c r="A20" s="79" t="s">
        <v>117</v>
      </c>
      <c r="B20" s="80" t="s">
        <v>118</v>
      </c>
      <c r="C20" s="41" t="s">
        <v>64</v>
      </c>
      <c r="D20" s="50">
        <v>431</v>
      </c>
      <c r="E20" s="41" t="s">
        <v>149</v>
      </c>
      <c r="F20" s="50"/>
      <c r="G20" s="29"/>
      <c r="H20" s="29"/>
    </row>
    <row r="21" spans="1:8" x14ac:dyDescent="0.25">
      <c r="A21" s="79" t="s">
        <v>119</v>
      </c>
      <c r="B21" s="80" t="s">
        <v>120</v>
      </c>
      <c r="C21" s="41" t="s">
        <v>64</v>
      </c>
      <c r="D21" s="50">
        <v>174</v>
      </c>
      <c r="E21" s="41" t="s">
        <v>149</v>
      </c>
      <c r="F21" s="50"/>
      <c r="G21" s="29"/>
      <c r="H21" s="29"/>
    </row>
    <row r="22" spans="1:8" x14ac:dyDescent="0.25">
      <c r="A22" s="79" t="s">
        <v>121</v>
      </c>
      <c r="B22" s="80" t="s">
        <v>122</v>
      </c>
      <c r="C22" s="41" t="s">
        <v>64</v>
      </c>
      <c r="D22" s="50">
        <v>94</v>
      </c>
      <c r="E22" s="41" t="s">
        <v>149</v>
      </c>
      <c r="F22" s="51"/>
      <c r="G22" s="29"/>
      <c r="H22" s="29"/>
    </row>
    <row r="23" spans="1:8" x14ac:dyDescent="0.25">
      <c r="A23" s="79" t="s">
        <v>123</v>
      </c>
      <c r="B23" s="80" t="s">
        <v>124</v>
      </c>
      <c r="C23" s="41" t="s">
        <v>64</v>
      </c>
      <c r="D23" s="51">
        <v>28</v>
      </c>
      <c r="E23" s="41" t="s">
        <v>149</v>
      </c>
      <c r="F23" s="50"/>
      <c r="G23" s="29"/>
      <c r="H23" s="29"/>
    </row>
    <row r="24" spans="1:8" x14ac:dyDescent="0.25">
      <c r="A24" s="79" t="s">
        <v>125</v>
      </c>
      <c r="B24" s="80" t="s">
        <v>126</v>
      </c>
      <c r="C24" s="41" t="s">
        <v>64</v>
      </c>
      <c r="D24" s="50">
        <v>50</v>
      </c>
      <c r="E24" s="41" t="s">
        <v>149</v>
      </c>
      <c r="F24" s="50"/>
      <c r="G24" s="29"/>
      <c r="H24" s="29"/>
    </row>
    <row r="25" spans="1:8" x14ac:dyDescent="0.25">
      <c r="A25" s="79" t="s">
        <v>127</v>
      </c>
      <c r="B25" s="80" t="s">
        <v>128</v>
      </c>
      <c r="C25" s="41" t="s">
        <v>64</v>
      </c>
      <c r="D25" s="50">
        <v>107</v>
      </c>
      <c r="E25" s="41" t="s">
        <v>149</v>
      </c>
      <c r="F25" s="50"/>
      <c r="G25" s="29"/>
      <c r="H25" s="29"/>
    </row>
    <row r="26" spans="1:8" x14ac:dyDescent="0.25">
      <c r="A26" s="79" t="s">
        <v>129</v>
      </c>
      <c r="B26" s="80" t="s">
        <v>130</v>
      </c>
      <c r="C26" s="41" t="s">
        <v>64</v>
      </c>
      <c r="D26" s="50">
        <v>14</v>
      </c>
      <c r="E26" s="41" t="s">
        <v>149</v>
      </c>
      <c r="F26" s="50"/>
      <c r="G26" s="29"/>
      <c r="H26" s="29"/>
    </row>
    <row r="27" spans="1:8" x14ac:dyDescent="0.25">
      <c r="A27" s="79" t="s">
        <v>136</v>
      </c>
      <c r="B27" s="80" t="s">
        <v>137</v>
      </c>
      <c r="C27" s="41" t="s">
        <v>63</v>
      </c>
      <c r="D27" s="50">
        <v>107</v>
      </c>
      <c r="E27" s="41" t="s">
        <v>149</v>
      </c>
      <c r="F27" s="50"/>
      <c r="G27" s="29"/>
      <c r="H27" s="29"/>
    </row>
    <row r="28" spans="1:8" x14ac:dyDescent="0.25">
      <c r="A28" s="79" t="s">
        <v>138</v>
      </c>
      <c r="B28" s="80" t="s">
        <v>139</v>
      </c>
      <c r="C28" s="41" t="s">
        <v>63</v>
      </c>
      <c r="D28" s="50">
        <v>106</v>
      </c>
      <c r="E28" s="41" t="s">
        <v>149</v>
      </c>
      <c r="F28" s="50"/>
      <c r="G28" s="29"/>
      <c r="H28" s="29"/>
    </row>
    <row r="29" spans="1:8" x14ac:dyDescent="0.25">
      <c r="A29" s="79" t="s">
        <v>140</v>
      </c>
      <c r="B29" s="80" t="s">
        <v>141</v>
      </c>
      <c r="C29" s="41" t="s">
        <v>63</v>
      </c>
      <c r="D29" s="50">
        <v>103</v>
      </c>
      <c r="E29" s="41" t="s">
        <v>149</v>
      </c>
      <c r="F29" s="50"/>
      <c r="G29" s="29"/>
      <c r="H29" s="29"/>
    </row>
    <row r="30" spans="1:8" x14ac:dyDescent="0.25">
      <c r="A30" s="79" t="s">
        <v>142</v>
      </c>
      <c r="B30" s="80" t="s">
        <v>143</v>
      </c>
      <c r="C30" s="41" t="s">
        <v>63</v>
      </c>
      <c r="D30" s="50">
        <v>101</v>
      </c>
      <c r="E30" s="41" t="s">
        <v>149</v>
      </c>
      <c r="F30" s="50"/>
      <c r="G30" s="29"/>
      <c r="H30" s="29"/>
    </row>
    <row r="31" spans="1:8" x14ac:dyDescent="0.25">
      <c r="A31" s="79" t="s">
        <v>144</v>
      </c>
      <c r="B31" s="80" t="s">
        <v>145</v>
      </c>
      <c r="C31" s="41" t="s">
        <v>63</v>
      </c>
      <c r="D31" s="50">
        <v>27</v>
      </c>
      <c r="E31" s="41" t="s">
        <v>149</v>
      </c>
      <c r="F31" s="50"/>
      <c r="G31" s="29"/>
      <c r="H31" s="29"/>
    </row>
    <row r="32" spans="1:8" x14ac:dyDescent="0.25">
      <c r="A32" s="79" t="s">
        <v>146</v>
      </c>
      <c r="B32" s="80" t="s">
        <v>147</v>
      </c>
      <c r="C32" s="41" t="s">
        <v>63</v>
      </c>
      <c r="D32" s="50">
        <v>116</v>
      </c>
      <c r="E32" s="41" t="s">
        <v>149</v>
      </c>
      <c r="F32" s="50"/>
      <c r="G32" s="29"/>
      <c r="H32" s="29"/>
    </row>
    <row r="33" spans="1:7" x14ac:dyDescent="0.25">
      <c r="A33" s="79" t="s">
        <v>134</v>
      </c>
      <c r="B33" s="80" t="s">
        <v>135</v>
      </c>
      <c r="C33" s="41" t="s">
        <v>64</v>
      </c>
      <c r="D33" s="30">
        <v>1525</v>
      </c>
      <c r="E33" s="41" t="s">
        <v>149</v>
      </c>
      <c r="F33" s="50"/>
      <c r="G33" s="50"/>
    </row>
    <row r="34" spans="1:7" x14ac:dyDescent="0.25">
      <c r="A34" s="49"/>
      <c r="E34" s="50"/>
      <c r="F34" s="50"/>
      <c r="G34" s="50"/>
    </row>
    <row r="35" spans="1:7" x14ac:dyDescent="0.25">
      <c r="A35" s="52"/>
      <c r="E35" s="50"/>
      <c r="F35" s="53"/>
      <c r="G35" s="50"/>
    </row>
    <row r="36" spans="1:7" x14ac:dyDescent="0.25">
      <c r="A36" s="52"/>
      <c r="E36" s="50"/>
      <c r="F36" s="53"/>
      <c r="G36" s="50"/>
    </row>
    <row r="37" spans="1:7" x14ac:dyDescent="0.25">
      <c r="A37" s="52"/>
      <c r="E37" s="50"/>
      <c r="F37" s="54"/>
      <c r="G37" s="50"/>
    </row>
    <row r="38" spans="1:7" x14ac:dyDescent="0.25">
      <c r="A38" s="49"/>
      <c r="E38" s="50"/>
      <c r="F38" s="53"/>
      <c r="G38" s="50"/>
    </row>
    <row r="39" spans="1:7" x14ac:dyDescent="0.25">
      <c r="A39" s="49"/>
      <c r="E39" s="50"/>
      <c r="F39" s="53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E41" s="50"/>
      <c r="F41" s="50"/>
      <c r="G41" s="50"/>
    </row>
    <row r="42" spans="1:7" x14ac:dyDescent="0.25">
      <c r="A42" s="55"/>
      <c r="E42" s="50"/>
      <c r="F42" s="50"/>
      <c r="G42" s="50"/>
    </row>
    <row r="43" spans="1:7" x14ac:dyDescent="0.25">
      <c r="A43" s="55"/>
      <c r="E43" s="50"/>
      <c r="F43" s="50"/>
      <c r="G43" s="50"/>
    </row>
    <row r="44" spans="1:7" x14ac:dyDescent="0.25">
      <c r="A44" s="55"/>
      <c r="C44" s="42"/>
      <c r="E44" s="50"/>
      <c r="F44" s="51"/>
      <c r="G44" s="50"/>
    </row>
    <row r="45" spans="1:7" x14ac:dyDescent="0.25">
      <c r="A45" s="55"/>
      <c r="C45" s="42"/>
      <c r="E45" s="50"/>
      <c r="F45" s="50"/>
      <c r="G45" s="50"/>
    </row>
    <row r="46" spans="1:7" x14ac:dyDescent="0.25">
      <c r="A46" s="55"/>
      <c r="C46" s="42"/>
      <c r="E46" s="50"/>
      <c r="F46" s="50"/>
      <c r="G46" s="50"/>
    </row>
    <row r="47" spans="1:7" x14ac:dyDescent="0.25">
      <c r="A47" s="49"/>
      <c r="C47" s="42"/>
      <c r="E47" s="50"/>
      <c r="F47" s="50"/>
      <c r="G47" s="50"/>
    </row>
    <row r="48" spans="1:7" x14ac:dyDescent="0.25">
      <c r="A48" s="49"/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193" spans="3:3" x14ac:dyDescent="0.25">
      <c r="C193" s="41" t="s">
        <v>29</v>
      </c>
    </row>
  </sheetData>
  <sheetProtection insertRows="0" deleteRows="0" selectLockedCells="1"/>
  <conditionalFormatting sqref="G33:G46">
    <cfRule type="containsText" dxfId="11" priority="16" operator="containsText" text="New Tag Required">
      <formula>NOT(ISERROR(SEARCH("New Tag Required",G33)))</formula>
    </cfRule>
  </conditionalFormatting>
  <conditionalFormatting sqref="D43:D92">
    <cfRule type="containsText" dxfId="10" priority="15" operator="containsText" text="Yes">
      <formula>NOT(ISERROR(SEARCH("Yes",D43)))</formula>
    </cfRule>
  </conditionalFormatting>
  <conditionalFormatting sqref="H33:H92 H193:H414">
    <cfRule type="containsText" dxfId="9" priority="14" operator="containsText" text="New Sign Required">
      <formula>NOT(ISERROR(SEARCH("New Sign Required",H33)))</formula>
    </cfRule>
  </conditionalFormatting>
  <conditionalFormatting sqref="G33:G92">
    <cfRule type="containsText" dxfId="8" priority="13" operator="containsText" text="Action Required">
      <formula>NOT(ISERROR(SEARCH("Action Required",G33)))</formula>
    </cfRule>
  </conditionalFormatting>
  <conditionalFormatting sqref="H33:H92">
    <cfRule type="containsText" dxfId="7" priority="12" operator="containsText" text="Action Required">
      <formula>NOT(ISERROR(SEARCH("Action Required",H33)))</formula>
    </cfRule>
  </conditionalFormatting>
  <conditionalFormatting sqref="D93:D192">
    <cfRule type="containsText" dxfId="6" priority="7" operator="containsText" text="Yes">
      <formula>NOT(ISERROR(SEARCH("Yes",D93)))</formula>
    </cfRule>
  </conditionalFormatting>
  <conditionalFormatting sqref="H93:H192">
    <cfRule type="containsText" dxfId="5" priority="6" operator="containsText" text="New Sign Required">
      <formula>NOT(ISERROR(SEARCH("New Sign Required",H93)))</formula>
    </cfRule>
  </conditionalFormatting>
  <conditionalFormatting sqref="G93:G192">
    <cfRule type="containsText" dxfId="4" priority="5" operator="containsText" text="Action Required">
      <formula>NOT(ISERROR(SEARCH("Action Required",G93)))</formula>
    </cfRule>
  </conditionalFormatting>
  <conditionalFormatting sqref="H93:H192">
    <cfRule type="containsText" dxfId="3" priority="4" operator="containsText" text="Action Required">
      <formula>NOT(ISERROR(SEARCH("Action Required",H93)))</formula>
    </cfRule>
  </conditionalFormatting>
  <conditionalFormatting sqref="H1:H4 H33:H1048576 G5:G32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3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3:D67">
      <formula1>YesNo</formula1>
    </dataValidation>
    <dataValidation type="list" allowBlank="1" showInputMessage="1" showErrorMessage="1" sqref="H193:H39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C44:C192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G33:H192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2018-07-06T18:57:39Z</dcterms:modified>
</cp:coreProperties>
</file>