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8\"/>
    </mc:Choice>
  </mc:AlternateContent>
  <bookViews>
    <workbookView xWindow="390" yWindow="450" windowWidth="22995" windowHeight="952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<sst xmlns="http://schemas.openxmlformats.org/spreadsheetml/2006/main" count="105" uniqueCount="81">
  <si>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</si>
  <si>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</si>
  <si>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</si>
  <si>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</si>
  <si>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</si>
  <si>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</si>
  <si>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</si>
  <si>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</si>
  <si>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</si>
  <si>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</si>
  <si>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</si>
  <si>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</si>
  <si>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</si>
  <si>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</si>
  <si>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</si>
  <si>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</si>
  <si>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</si>
  <si>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</si>
  <si>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</si>
  <si>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</si>
  <si>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</si>
  <si>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</si>
  <si>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</si>
  <si>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</si>
  <si>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</si>
  <si>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</si>
  <si>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</si>
  <si>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</si>
  <si>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</si>
  <si>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</si>
  <si>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</si>
  <si>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</si>
  <si>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</si>
  <si>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</si>
  <si>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</si>
  <si>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</si>
  <si>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</si>
  <si>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</si>
  <si>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</si>
  <si>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</si>
  <si>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</si>
  <si>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</si>
  <si>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</si>
  <si>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</si>
  <si>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</si>
  <si>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</si>
  <si>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</si>
  <si>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</si>
  <si>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</si>
  <si>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</si>
  <si>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</si>
  <si>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</si>
  <si>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</si>
  <si>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</si>
  <si>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</si>
  <si>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</si>
  <si>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</si>
  <si>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</si>
  <si>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</si>
  <si>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</si>
  <si>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</si>
  <si>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</si>
  <si>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</si>
  <si>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</si>
  <si>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</si>
  <si>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</si>
  <si>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</si>
  <si>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</si>
  <si>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</si>
  <si>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</si>
  <si>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</si>
  <si>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</si>
  <si>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</si>
  <si>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</si>
  <si>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</si>
  <si>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0098</t>
  </si>
  <si>
    <t>0219</t>
  </si>
  <si>
    <t>02</t>
  </si>
  <si>
    <t>0219A1</t>
  </si>
  <si>
    <t>sliding door installed</t>
  </si>
  <si>
    <t>changes did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</si>
</sst>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>
            <v>9813</v>
          </cell>
        </row>
        <row r="378">
          <cell r="A378" t="str">
            <v>9853</v>
          </cell>
        </row>
        <row r="379">
          <cell r="A379" t="str">
            <v>9854</v>
          </cell>
        </row>
        <row r="380">
          <cell r="A380" t="str">
            <v>9861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zoomScale="90" zoomScaleNormal="90" workbookViewId="0">
      <selection activeCell="A9" sqref="A9:XFD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75</v>
      </c>
      <c r="C1" s="75"/>
      <c r="F1" s="66" t="s">
        <v>10</v>
      </c>
      <c r="G1" s="18">
        <v>42598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tr">
        <f>VLOOKUP(B1,BuildingList!A:B,2,FALSE)</f>
        <v>Marylou Whitney and John Hendrickson Cancer Facility for Women</v>
      </c>
      <c r="C2" s="76"/>
      <c r="F2" s="67" t="s">
        <v>12</v>
      </c>
      <c r="G2" s="22" t="s">
        <v>68</v>
      </c>
      <c r="J2" s="15">
        <f>G28-J28</f>
        <v>2</v>
      </c>
      <c r="K2" s="15">
        <f>H28-M28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99</v>
      </c>
      <c r="F6" s="50">
        <v>98</v>
      </c>
      <c r="G6" s="50" t="s">
        <v>3</v>
      </c>
      <c r="H6" s="41" t="s">
        <v>2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49</v>
      </c>
      <c r="D7" s="41" t="s">
        <v>5</v>
      </c>
      <c r="E7" s="50">
        <v>113</v>
      </c>
      <c r="F7" s="50">
        <v>114</v>
      </c>
      <c r="G7" s="50" t="s">
        <v>3</v>
      </c>
      <c r="H7" s="41" t="s">
        <v>2</v>
      </c>
      <c r="I7" s="42" t="s">
        <v>79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.7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50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2"/>
      <c r="L9" s="42"/>
      <c r="M9" s="59" t="str">
        <f>IF(H9="No Change","N/A",IF(H9="New Tag Required",Lookup!F:F,IF(H9="Remove Old Sign",Lookup!F:F,IF(H9="N/A","N/A",""))))</f>
        <v/>
      </c>
      <c r="N9" s="62"/>
      <c r="O9" s="42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2"/>
      <c r="L10" s="42"/>
      <c r="M10" s="59" t="str">
        <f>IF(H10="No Change","N/A",IF(H10="New Tag Required",Lookup!F:F,IF(H10="Remove Old Sign",Lookup!F:F,IF(H10="N/A","N/A",""))))</f>
        <v/>
      </c>
      <c r="N10" s="62"/>
      <c r="O10" s="42"/>
    </row>
    <row r="11" spans="1:16" s="41" customFormat="1" x14ac:dyDescent="0.25">
      <c r="A11" s="61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2"/>
      <c r="L11" s="42"/>
      <c r="M11" s="59" t="str">
        <f>IF(H11="No Change","N/A",IF(H11="New Tag Required",Lookup!F:F,IF(H11="Remove Old Sign",Lookup!F:F,IF(H11="N/A","N/A",""))))</f>
        <v/>
      </c>
      <c r="N11" s="62"/>
      <c r="O11" s="42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2"/>
      <c r="L12" s="42"/>
      <c r="M12" s="59" t="str">
        <f>IF(H12="No Change","N/A",IF(H12="New Tag Required",Lookup!F:F,IF(H12="Remove Old Sign",Lookup!F:F,IF(H12="N/A","N/A",""))))</f>
        <v/>
      </c>
      <c r="N12" s="62"/>
      <c r="O12" s="42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2"/>
      <c r="L13" s="42"/>
      <c r="M13" s="59" t="str">
        <f>IF(H13="No Change","N/A",IF(H13="New Tag Required",Lookup!F:F,IF(H13="Remove Old Sign",Lookup!F:F,IF(H13="N/A","N/A",""))))</f>
        <v/>
      </c>
      <c r="N13" s="62"/>
      <c r="O13" s="42"/>
    </row>
    <row r="14" spans="1:16" s="41" customFormat="1" x14ac:dyDescent="0.25">
      <c r="A14" s="61"/>
      <c r="B14" s="48"/>
      <c r="C14" s="42"/>
      <c r="E14" s="50"/>
      <c r="F14" s="51"/>
      <c r="G14" s="50"/>
      <c r="I14" s="42"/>
      <c r="J14" s="59" t="str">
        <f>IF(G14="No Change","N/A",IF(G14="New Tag Required",Lookup!F:F,IF(G14="Remove Old Tag",Lookup!F:F,IF(G14="N/A","N/A",""))))</f>
        <v/>
      </c>
      <c r="K14" s="62"/>
      <c r="L14" s="42"/>
      <c r="M14" s="59" t="str">
        <f>IF(H14="No Change","N/A",IF(H14="New Tag Required",Lookup!F:F,IF(H14="Remove Old Sign",Lookup!F:F,IF(H14="N/A","N/A",""))))</f>
        <v/>
      </c>
      <c r="N14" s="62"/>
      <c r="O14" s="42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2"/>
      <c r="L15" s="42"/>
      <c r="M15" s="59" t="str">
        <f>IF(H15="No Change","N/A",IF(H15="New Tag Required",Lookup!F:F,IF(H15="Remove Old Sign",Lookup!F:F,IF(H15="N/A","N/A",""))))</f>
        <v/>
      </c>
      <c r="N15" s="62"/>
      <c r="O15" s="42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M16" s="59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M18" s="59" t="str">
        <f>IF(H18="No Change","N/A",IF(H18="New Tag Required",Lookup!F:F,IF(H18="Remove Old Sign",Lookup!F:F,IF(H18="N/A","N/A",""))))</f>
        <v/>
      </c>
      <c r="N18" s="63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M19" s="59" t="str">
        <f>IF(H19="No Change","N/A",IF(H19="New Tag Required",Lookup!F:F,IF(H19="Remove Old Sign",Lookup!F:F,IF(H19="N/A","N/A",""))))</f>
        <v/>
      </c>
      <c r="N19" s="63"/>
    </row>
    <row r="20" spans="1:15" s="41" customFormat="1" x14ac:dyDescent="0.25">
      <c r="A20" s="49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M20" s="59" t="str">
        <f>IF(H20="No Change","N/A",IF(H20="New Tag Required",Lookup!F:F,IF(H20="Remove Old Sign",Lookup!F:F,IF(H20="N/A","N/A",""))))</f>
        <v/>
      </c>
      <c r="N20" s="63"/>
    </row>
    <row r="21" spans="1:15" s="41" customFormat="1" x14ac:dyDescent="0.25">
      <c r="A21" s="49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M21" s="59" t="str">
        <f>IF(H21="No Change","N/A",IF(H21="New Tag Required",Lookup!F:F,IF(H21="Remove Old Sign",Lookup!F:F,IF(H21="N/A","N/A",""))))</f>
        <v/>
      </c>
      <c r="N21" s="63"/>
    </row>
    <row r="22" spans="1:15" s="41" customFormat="1" x14ac:dyDescent="0.25">
      <c r="A22" s="49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M22" s="59" t="str">
        <f>IF(H22="No Change","N/A",IF(H22="New Tag Required",Lookup!F:F,IF(H22="Remove Old Sign",Lookup!F:F,IF(H22="N/A","N/A",""))))</f>
        <v/>
      </c>
      <c r="N22" s="63"/>
    </row>
    <row r="23" spans="1:15" x14ac:dyDescent="0.25">
      <c r="A23" s="56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5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ht="15.75" thickBot="1" x14ac:dyDescent="0.3">
      <c r="A26" s="56"/>
      <c r="C26" s="11"/>
      <c r="E26" s="30"/>
      <c r="F26" s="30"/>
      <c r="G26" s="30"/>
      <c r="K26" s="32"/>
      <c r="N26" s="32"/>
    </row>
    <row r="27" spans="1:15" ht="45" x14ac:dyDescent="0.25">
      <c r="A27" s="56"/>
      <c r="C27" s="11"/>
      <c r="E27" s="30"/>
      <c r="F27" s="30"/>
      <c r="G27" s="72" t="s">
        <v>45</v>
      </c>
      <c r="H27" s="73" t="s">
        <v>46</v>
      </c>
      <c r="J27" s="74" t="s">
        <v>40</v>
      </c>
      <c r="K27" s="10"/>
      <c r="L27" s="10"/>
      <c r="M27" s="74" t="s">
        <v>41</v>
      </c>
    </row>
    <row r="28" spans="1:15" ht="15.75" thickBot="1" x14ac:dyDescent="0.3">
      <c r="A28" s="56"/>
      <c r="C28" s="11"/>
      <c r="E28" s="30"/>
      <c r="F28" s="30"/>
      <c r="G28" s="14">
        <f>COUNTIF(G6:G27,"New Tag Required")</f>
        <v>2</v>
      </c>
      <c r="H28" s="13">
        <f>COUNTIF(H6:H27,"New Sign Required")</f>
        <v>0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7"/>
      <c r="C36" s="11"/>
      <c r="E36" s="30"/>
      <c r="F36" s="33"/>
      <c r="G36" s="30"/>
    </row>
    <row r="37" spans="1:7" x14ac:dyDescent="0.25">
      <c r="A37" s="57"/>
      <c r="C37" s="11"/>
      <c r="E37" s="30"/>
      <c r="F37" s="33"/>
      <c r="G37" s="30"/>
    </row>
    <row r="38" spans="1:7" x14ac:dyDescent="0.25">
      <c r="A38" s="57"/>
      <c r="C38" s="11"/>
      <c r="E38" s="30"/>
      <c r="F38" s="34"/>
      <c r="G38" s="30"/>
    </row>
    <row r="39" spans="1:7" x14ac:dyDescent="0.25">
      <c r="A39" s="56"/>
      <c r="C39" s="11"/>
      <c r="E39" s="30"/>
      <c r="F39" s="33"/>
      <c r="G39" s="30"/>
    </row>
    <row r="40" spans="1:7" x14ac:dyDescent="0.25">
      <c r="A40" s="56"/>
      <c r="C40" s="11"/>
      <c r="E40" s="30"/>
      <c r="F40" s="33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1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6"/>
      <c r="C48" s="11"/>
      <c r="E48" s="30"/>
      <c r="F48" s="30"/>
      <c r="G48" s="30"/>
    </row>
    <row r="49" spans="1:3" x14ac:dyDescent="0.25">
      <c r="A49" s="56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3:G47 G9:G26">
    <cfRule type="containsText" dxfId="47" priority="122" operator="containsText" text="New Tag Required">
      <formula>NOT(ISERROR(SEARCH("New Tag Required",G9)))</formula>
    </cfRule>
  </conditionalFormatting>
  <conditionalFormatting sqref="D6 D8:D93">
    <cfRule type="containsText" dxfId="46" priority="121" operator="containsText" text="Yes">
      <formula>NOT(ISERROR(SEARCH("Yes",D6)))</formula>
    </cfRule>
  </conditionalFormatting>
  <conditionalFormatting sqref="H33:H93 H194:H415 H9:H26">
    <cfRule type="containsText" dxfId="45" priority="109" operator="containsText" text="New Sign Required">
      <formula>NOT(ISERROR(SEARCH("New Sign Required",H9)))</formula>
    </cfRule>
  </conditionalFormatting>
  <conditionalFormatting sqref="G33:G93 G9:H26">
    <cfRule type="containsText" dxfId="44" priority="108" operator="containsText" text="Action Required">
      <formula>NOT(ISERROR(SEARCH("Action Required",G9)))</formula>
    </cfRule>
  </conditionalFormatting>
  <conditionalFormatting sqref="H33:H93">
    <cfRule type="containsText" dxfId="43" priority="107" operator="containsText" text="Action Required">
      <formula>NOT(ISERROR(SEARCH("Action Required",H33)))</formula>
    </cfRule>
  </conditionalFormatting>
  <conditionalFormatting sqref="G6 G29:G32">
    <cfRule type="containsText" dxfId="42" priority="49" operator="containsText" text="New Tag Required">
      <formula>NOT(ISERROR(SEARCH("New Tag Required",G6)))</formula>
    </cfRule>
  </conditionalFormatting>
  <conditionalFormatting sqref="H6 H29:H32">
    <cfRule type="containsText" dxfId="41" priority="47" operator="containsText" text="New Sign Required">
      <formula>NOT(ISERROR(SEARCH("New Sign Required",H6)))</formula>
    </cfRule>
  </conditionalFormatting>
  <conditionalFormatting sqref="G6 G29:G32">
    <cfRule type="containsText" dxfId="40" priority="46" operator="containsText" text="Action Required">
      <formula>NOT(ISERROR(SEARCH("Action Required",G6)))</formula>
    </cfRule>
  </conditionalFormatting>
  <conditionalFormatting sqref="H6 H29:H32">
    <cfRule type="containsText" dxfId="39" priority="45" operator="containsText" text="Action Required">
      <formula>NOT(ISERROR(SEARCH("Action Required",H6)))</formula>
    </cfRule>
  </conditionalFormatting>
  <conditionalFormatting sqref="G6">
    <cfRule type="containsText" dxfId="38" priority="44" operator="containsText" text="New Tag Required">
      <formula>NOT(ISERROR(SEARCH("New Tag Required",G6)))</formula>
    </cfRule>
  </conditionalFormatting>
  <conditionalFormatting sqref="D6">
    <cfRule type="containsText" dxfId="37" priority="43" operator="containsText" text="Yes">
      <formula>NOT(ISERROR(SEARCH("Yes",D6)))</formula>
    </cfRule>
  </conditionalFormatting>
  <conditionalFormatting sqref="G6">
    <cfRule type="containsText" dxfId="36" priority="42" operator="containsText" text="Action Required">
      <formula>NOT(ISERROR(SEARCH("Action Required",G6)))</formula>
    </cfRule>
  </conditionalFormatting>
  <conditionalFormatting sqref="D94:D193">
    <cfRule type="containsText" dxfId="35" priority="41" operator="containsText" text="Yes">
      <formula>NOT(ISERROR(SEARCH("Yes",D94)))</formula>
    </cfRule>
  </conditionalFormatting>
  <conditionalFormatting sqref="H94:H193">
    <cfRule type="containsText" dxfId="34" priority="40" operator="containsText" text="New Sign Required">
      <formula>NOT(ISERROR(SEARCH("New Sign Required",H94)))</formula>
    </cfRule>
  </conditionalFormatting>
  <conditionalFormatting sqref="G94:G193">
    <cfRule type="containsText" dxfId="33" priority="39" operator="containsText" text="Action Required">
      <formula>NOT(ISERROR(SEARCH("Action Required",G94)))</formula>
    </cfRule>
  </conditionalFormatting>
  <conditionalFormatting sqref="H94:H193">
    <cfRule type="containsText" dxfId="32" priority="38" operator="containsText" text="Action Required">
      <formula>NOT(ISERROR(SEARCH("Action Required",H94)))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7">
    <cfRule type="containsText" dxfId="30" priority="23" operator="containsText" text="New Tag Required">
      <formula>NOT(ISERROR(SEARCH("New Tag Required",G7)))</formula>
    </cfRule>
  </conditionalFormatting>
  <conditionalFormatting sqref="H7">
    <cfRule type="containsText" dxfId="29" priority="22" operator="containsText" text="New Sign Required">
      <formula>NOT(ISERROR(SEARCH("New Sign Required",H7)))</formula>
    </cfRule>
  </conditionalFormatting>
  <conditionalFormatting sqref="G7">
    <cfRule type="containsText" dxfId="28" priority="21" operator="containsText" text="Action Required">
      <formula>NOT(ISERROR(SEARCH("Action Required",G7)))</formula>
    </cfRule>
  </conditionalFormatting>
  <conditionalFormatting sqref="H7">
    <cfRule type="containsText" dxfId="27" priority="20" operator="containsText" text="Action Required">
      <formula>NOT(ISERROR(SEARCH("Action Required",H7)))</formula>
    </cfRule>
  </conditionalFormatting>
  <conditionalFormatting sqref="G8">
    <cfRule type="containsText" dxfId="26" priority="19" operator="containsText" text="New Tag Required">
      <formula>NOT(ISERROR(SEARCH("New Tag Required",G8)))</formula>
    </cfRule>
  </conditionalFormatting>
  <conditionalFormatting sqref="H8">
    <cfRule type="containsText" dxfId="25" priority="18" operator="containsText" text="New Sign Required">
      <formula>NOT(ISERROR(SEARCH("New Sign Required",H8)))</formula>
    </cfRule>
  </conditionalFormatting>
  <conditionalFormatting sqref="G8">
    <cfRule type="containsText" dxfId="24" priority="17" operator="containsText" text="Action Required">
      <formula>NOT(ISERROR(SEARCH("Action Required",G8)))</formula>
    </cfRule>
  </conditionalFormatting>
  <conditionalFormatting sqref="H8">
    <cfRule type="containsText" dxfId="23" priority="16" operator="containsText" text="Action Required">
      <formula>NOT(ISERROR(SEARCH("Action Required",H8)))</formula>
    </cfRule>
  </conditionalFormatting>
  <conditionalFormatting sqref="J2:N2">
    <cfRule type="cellIs" dxfId="22" priority="15" operator="notEqual">
      <formula>0</formula>
    </cfRule>
  </conditionalFormatting>
  <conditionalFormatting sqref="J6:J25">
    <cfRule type="cellIs" dxfId="21" priority="14" operator="equal">
      <formula>0</formula>
    </cfRule>
  </conditionalFormatting>
  <conditionalFormatting sqref="M6:M25">
    <cfRule type="cellIs" dxfId="20" priority="13" operator="equal">
      <formula>0</formula>
    </cfRule>
  </conditionalFormatting>
  <conditionalFormatting sqref="J6:J25 M6:M25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8">
    <cfRule type="expression" dxfId="16" priority="9">
      <formula>$J6="Log Issues"</formula>
    </cfRule>
  </conditionalFormatting>
  <conditionalFormatting sqref="N6:N8">
    <cfRule type="expression" dxfId="15" priority="8">
      <formula>$M6="Log Issues"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H29:H193 H26</xm:sqref>
        </x14:dataValidation>
        <x14:dataValidation type="list" allowBlank="1" showInputMessage="1" showErrorMessage="1">
          <x14:formula1>
            <xm:f>Lookup!$A$1:$A$4</xm:f>
          </x14:formula1>
          <xm:sqref>G29:G193 G26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O6:O8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G6:G25</xm:sqref>
        </x14:dataValidation>
        <x14:dataValidation type="list" allowBlank="1" showInputMessage="1" showErrorMessage="1">
          <x14:formula1>
            <xm:f>Lookup!$D$1:$D$10</xm:f>
          </x14:formula1>
          <xm:sqref>H6:H25</xm:sqref>
        </x14:dataValidation>
        <x14:dataValidation type="list" allowBlank="1" showInputMessage="1" showErrorMessage="1">
          <x14:formula1>
            <xm:f>Lookup!$F$1:$F$7</xm:f>
          </x14:formula1>
          <xm:sqref>J6:J25</xm:sqref>
        </x14:dataValidation>
        <x14:dataValidation type="list" allowBlank="1" showInputMessage="1" showErrorMessage="1">
          <x14:formula1>
            <xm:f>Lookup!$F$1:$F$8</xm:f>
          </x14:formula1>
          <xm:sqref>M6:M25</xm:sqref>
        </x14:dataValidation>
        <x14:dataValidation type="list" allowBlank="1" showInputMessage="1">
          <x14:formula1>
            <xm:f>Lookup!$E$1:$E$19</xm:f>
          </x14:formula1>
          <xm:sqref>C6:C193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0098</v>
      </c>
      <c r="C1" s="39"/>
      <c r="D1" s="17" t="s">
        <v>10</v>
      </c>
      <c r="E1" s="40">
        <f>'KD Changes'!G1</f>
        <v>42598</v>
      </c>
    </row>
    <row r="2" spans="1:10" ht="15" customHeight="1" x14ac:dyDescent="0.25">
      <c r="A2" s="43" t="s">
        <v>8</v>
      </c>
      <c r="B2" s="44" t="str">
        <f>VLOOKUP(B1,[1]BuildingList!A:B,2,FALSE)</f>
        <v>Marylou Whitney and John Hendrickson Cancer Facility for Women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80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VLOOKUP(A373,[4]UKBuilding_List!$A$1:$D$376,3,FALSE)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VLOOKUP(A374,[4]UKBuilding_List!$A$1:$D$376,3,FALSE)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VLOOKUP(A375,[4]UKBuilding_List!$A$1:$D$376,3,FALSE)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VLOOKUP(A376,[4]UKBuilding_List!$A$1:$D$376,3,FALSE)</f>
        <v>1101 S. Limestone</v>
      </c>
      <c r="C376" s="1"/>
    </row>
    <row r="377" spans="1:3" x14ac:dyDescent="0.25">
      <c r="A377" s="2">
        <f>([4]UKBuilding_List!A377)</f>
        <v>9813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9853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9854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9861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2016-08-18T18:06:10Z</dcterms:modified>
</cp:coreProperties>
</file>