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B2" i="1"/>
  <c r="B2" i="4" s="1"/>
  <c r="H28" i="1" l="1"/>
  <c r="G28" i="1"/>
  <c r="M28" i="1" l="1"/>
  <c r="K2" i="1" s="1"/>
  <c r="J2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<sst xmlns="http://schemas.openxmlformats.org/spreadsheetml/2006/main" count="124" uniqueCount="90">
  <si>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</si>
  <si>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</si>
  <si>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</si>
  <si>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</si>
  <si>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</si>
  <si>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</si>
  <si>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</si>
  <si>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</si>
  <si>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</si>
  <si>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</si>
  <si>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</si>
  <si>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</si>
  <si>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</si>
  <si>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</si>
  <si>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</si>
  <si>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</si>
  <si>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</si>
  <si>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</si>
  <si>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</si>
  <si>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</si>
  <si>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</si>
  <si>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</si>
  <si>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</si>
  <si>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</si>
  <si>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</si>
  <si>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</si>
  <si>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</si>
  <si>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</si>
  <si>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</si>
  <si>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</si>
  <si>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</si>
  <si>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</si>
  <si>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</si>
  <si>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</si>
  <si>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</si>
  <si>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</si>
  <si>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</si>
  <si>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</si>
  <si>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</si>
  <si>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</si>
  <si>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</si>
  <si>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</si>
  <si>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</si>
  <si>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</si>
  <si>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</si>
  <si>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</si>
  <si>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</si>
  <si>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</si>
  <si>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</si>
  <si>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</si>
  <si>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</si>
  <si>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</si>
  <si>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</si>
  <si>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</si>
  <si>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</si>
  <si>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</si>
  <si>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</si>
  <si>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</si>
  <si>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</si>
  <si>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</si>
  <si>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</si>
  <si>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</si>
  <si>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</si>
  <si>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</si>
  <si>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</si>
  <si>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</si>
  <si>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</si>
  <si>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</si>
  <si>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</si>
  <si>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</si>
  <si>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</si>
  <si>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</si>
  <si>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</si>
  <si>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</si>
  <si>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</si>
  <si>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</si>
  <si>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</si>
  <si>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</si>
  <si>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0095</t>
  </si>
  <si>
    <t>101A</t>
  </si>
  <si>
    <t>101B</t>
  </si>
  <si>
    <t>101C</t>
  </si>
  <si>
    <t>Added sliding doors</t>
  </si>
  <si>
    <t>01</t>
  </si>
  <si>
    <t>02</t>
  </si>
  <si>
    <t>03</t>
  </si>
  <si>
    <t>04</t>
  </si>
  <si>
    <t>GSF</t>
  </si>
  <si>
    <t>08</t>
  </si>
  <si>
    <t>Excluded XE800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</si>
</sst>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0711</v>
          </cell>
          <cell r="B352">
            <v>711</v>
          </cell>
          <cell r="C352" t="str">
            <v>Orange Lot Bus Shelter</v>
          </cell>
          <cell r="D352" t="str">
            <v>Orange Lot Bus Shelter</v>
          </cell>
        </row>
        <row r="353">
          <cell r="A353" t="str">
            <v>0712</v>
          </cell>
          <cell r="B353">
            <v>712</v>
          </cell>
          <cell r="C353" t="str">
            <v>430 Transylvania Park</v>
          </cell>
          <cell r="D353" t="str">
            <v>430 Transylvania Park</v>
          </cell>
        </row>
        <row r="354">
          <cell r="A354" t="str">
            <v>0713</v>
          </cell>
          <cell r="B354">
            <v>713</v>
          </cell>
          <cell r="C354" t="str">
            <v>463 Rose Ln</v>
          </cell>
          <cell r="D354" t="str">
            <v>463 Rose Ln</v>
          </cell>
        </row>
        <row r="355">
          <cell r="A355" t="str">
            <v>0715</v>
          </cell>
          <cell r="B355">
            <v>715</v>
          </cell>
          <cell r="C355" t="str">
            <v>600 S Broadway</v>
          </cell>
          <cell r="D355" t="str">
            <v>600 S Broadway</v>
          </cell>
        </row>
        <row r="356">
          <cell r="A356" t="str">
            <v>0716</v>
          </cell>
          <cell r="B356">
            <v>716</v>
          </cell>
          <cell r="C356" t="str">
            <v>225 Transcript Ave</v>
          </cell>
          <cell r="D356" t="str">
            <v>225 Transcript Ave</v>
          </cell>
        </row>
        <row r="357">
          <cell r="A357" t="str">
            <v>0717</v>
          </cell>
          <cell r="B357">
            <v>717</v>
          </cell>
          <cell r="C357" t="str">
            <v>156 Leader Ave</v>
          </cell>
          <cell r="D357" t="str">
            <v>156 Leader Ave</v>
          </cell>
        </row>
        <row r="358">
          <cell r="A358" t="str">
            <v>0718</v>
          </cell>
          <cell r="B358">
            <v>718</v>
          </cell>
          <cell r="C358" t="str">
            <v>125 State St</v>
          </cell>
          <cell r="D358" t="str">
            <v>125 State St</v>
          </cell>
        </row>
        <row r="359">
          <cell r="A359">
            <v>1200</v>
          </cell>
          <cell r="B359">
            <v>1200</v>
          </cell>
          <cell r="C359" t="str">
            <v>Electric Substation #1</v>
          </cell>
          <cell r="D359" t="str">
            <v>Electric Substation #1</v>
          </cell>
        </row>
        <row r="360">
          <cell r="A360">
            <v>1201</v>
          </cell>
          <cell r="B360">
            <v>1201</v>
          </cell>
          <cell r="C360" t="str">
            <v>Electric Substation #3</v>
          </cell>
          <cell r="D360" t="str">
            <v>Electric Substation #3</v>
          </cell>
        </row>
        <row r="361">
          <cell r="A361">
            <v>2100</v>
          </cell>
          <cell r="B361">
            <v>2100</v>
          </cell>
          <cell r="C361" t="str">
            <v>Alpha Chi Omega Sorority</v>
          </cell>
          <cell r="D361" t="str">
            <v>Alpha Chi Omega Sorority</v>
          </cell>
        </row>
        <row r="362">
          <cell r="A362">
            <v>2101</v>
          </cell>
          <cell r="B362">
            <v>2101</v>
          </cell>
          <cell r="C362" t="str">
            <v>Beta Theta Pi Fraternity</v>
          </cell>
          <cell r="D362" t="str">
            <v>Beta Theta Pi Fraternity</v>
          </cell>
        </row>
        <row r="363">
          <cell r="A363">
            <v>2102</v>
          </cell>
          <cell r="B363">
            <v>2102</v>
          </cell>
          <cell r="C363" t="str">
            <v>New Kappa Alpha Theta Sorority</v>
          </cell>
          <cell r="D363" t="str">
            <v>New Kappa Alpha Theta Sorority</v>
          </cell>
        </row>
        <row r="364">
          <cell r="A364">
            <v>2103</v>
          </cell>
          <cell r="B364">
            <v>2103</v>
          </cell>
          <cell r="C364" t="str">
            <v>Phi Kappa Tau</v>
          </cell>
          <cell r="D364" t="str">
            <v>Phi Kappa Tau Fraternity</v>
          </cell>
        </row>
        <row r="365">
          <cell r="A365" t="str">
            <v>8633</v>
          </cell>
          <cell r="B365">
            <v>8633</v>
          </cell>
          <cell r="C365" t="str">
            <v>UK HealthCare Good Samaritan Hospital</v>
          </cell>
          <cell r="D365" t="str">
            <v>UK HealthCare Good Samaritan Hospital</v>
          </cell>
        </row>
        <row r="366">
          <cell r="A366" t="str">
            <v>9127</v>
          </cell>
          <cell r="B366">
            <v>9127</v>
          </cell>
          <cell r="C366" t="str">
            <v>1101 S. Limestone</v>
          </cell>
          <cell r="D366" t="str">
            <v>1101 S. Limestone</v>
          </cell>
        </row>
        <row r="367">
          <cell r="A367" t="str">
            <v>9777</v>
          </cell>
          <cell r="B367">
            <v>9777</v>
          </cell>
          <cell r="C367" t="str">
            <v>114 Conn Terrace</v>
          </cell>
          <cell r="D367" t="str">
            <v>114 Conn Terrace</v>
          </cell>
        </row>
        <row r="368">
          <cell r="A368">
            <v>9813</v>
          </cell>
          <cell r="B368">
            <v>9813</v>
          </cell>
          <cell r="C368" t="str">
            <v>Child Development Center of the Bluegrass, Inc.</v>
          </cell>
          <cell r="D368" t="str">
            <v>Child Development Center of the Bluegrass, Inc.</v>
          </cell>
        </row>
        <row r="369">
          <cell r="A369" t="str">
            <v>9853</v>
          </cell>
          <cell r="B369">
            <v>9853</v>
          </cell>
          <cell r="C369" t="str">
            <v>Shriners Hospitals for Children Medical Center - Lexington</v>
          </cell>
          <cell r="D369" t="str">
            <v>Shriners Hospitals for Children Medical Center</v>
          </cell>
        </row>
        <row r="370">
          <cell r="A370" t="str">
            <v>9854</v>
          </cell>
          <cell r="B370">
            <v>9854</v>
          </cell>
          <cell r="C370" t="str">
            <v>Anthropology Research Building</v>
          </cell>
          <cell r="D370" t="str">
            <v>Anthropology Research Building</v>
          </cell>
        </row>
        <row r="371">
          <cell r="A371" t="str">
            <v>9861</v>
          </cell>
          <cell r="B371">
            <v>9861</v>
          </cell>
          <cell r="C371" t="str">
            <v>845 Angliana Ave</v>
          </cell>
          <cell r="D371" t="str">
            <v>845 Angliana Ave</v>
          </cell>
        </row>
        <row r="372">
          <cell r="A372" t="str">
            <v>9873</v>
          </cell>
          <cell r="B372">
            <v>9873</v>
          </cell>
          <cell r="C372" t="str">
            <v>UKHC Midwife Clinic</v>
          </cell>
          <cell r="D372" t="str">
            <v>UKHC Midwife Clinic</v>
          </cell>
        </row>
        <row r="373">
          <cell r="A373" t="str">
            <v>9875</v>
          </cell>
          <cell r="B373" t="str">
            <v>9875</v>
          </cell>
          <cell r="C373" t="str">
            <v>Vaughan Warehouse and Office</v>
          </cell>
          <cell r="D373" t="str">
            <v>Vaughan Warehouse and Office</v>
          </cell>
        </row>
        <row r="374">
          <cell r="A374" t="str">
            <v>9876</v>
          </cell>
          <cell r="B374" t="str">
            <v>9876</v>
          </cell>
          <cell r="C374" t="str">
            <v>Vaughan Warehouse #1</v>
          </cell>
          <cell r="D374" t="str">
            <v>Vaughan Warehouse #1</v>
          </cell>
        </row>
        <row r="375">
          <cell r="A375" t="str">
            <v>9877</v>
          </cell>
          <cell r="B375" t="str">
            <v>9877</v>
          </cell>
          <cell r="C375" t="str">
            <v>Vaughan Warehouse #2</v>
          </cell>
          <cell r="D375" t="str">
            <v>Vaughan Warehouse #2</v>
          </cell>
        </row>
        <row r="376">
          <cell r="A376" t="str">
            <v>9878</v>
          </cell>
          <cell r="B376" t="str">
            <v>9878</v>
          </cell>
          <cell r="C376" t="str">
            <v>Vaughan Warehouse #7</v>
          </cell>
          <cell r="D376" t="str">
            <v>Vaughan Warehouse #7</v>
          </cell>
        </row>
        <row r="377">
          <cell r="A377" t="str">
            <v>9879</v>
          </cell>
        </row>
        <row r="378">
          <cell r="A378" t="str">
            <v>9881</v>
          </cell>
        </row>
        <row r="379">
          <cell r="A379" t="str">
            <v>9882</v>
          </cell>
        </row>
        <row r="380">
          <cell r="A380" t="str">
            <v>9925</v>
          </cell>
        </row>
        <row r="381">
          <cell r="A381" t="str">
            <v>9983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I16" sqref="I16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21.140625" style="13" bestFit="1" customWidth="1"/>
    <col min="4" max="6" width="10.7109375" style="11" customWidth="1"/>
    <col min="7" max="7" width="21.42578125" style="11" customWidth="1"/>
    <col min="8" max="8" width="21.570312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6" s="55" customFormat="1" ht="78.75" x14ac:dyDescent="0.25">
      <c r="A1" s="37" t="s">
        <v>7</v>
      </c>
      <c r="B1" s="80" t="s">
        <v>78</v>
      </c>
      <c r="C1" s="80"/>
      <c r="D1" s="56"/>
      <c r="E1" s="56"/>
      <c r="F1" s="52" t="s">
        <v>10</v>
      </c>
      <c r="G1" s="69">
        <v>43634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6" s="55" customFormat="1" ht="48" thickBot="1" x14ac:dyDescent="0.3">
      <c r="A2" s="37" t="s">
        <v>8</v>
      </c>
      <c r="B2" s="81" t="str">
        <f>VLOOKUP(B1,BuildingList!A:B,2,FALSE)</f>
        <v>Frances Jewell Hall</v>
      </c>
      <c r="C2" s="81"/>
      <c r="D2" s="56"/>
      <c r="E2" s="56"/>
      <c r="F2" s="52" t="s">
        <v>12</v>
      </c>
      <c r="G2" s="70" t="s">
        <v>73</v>
      </c>
      <c r="H2" s="56"/>
      <c r="I2" s="56"/>
      <c r="J2" s="53">
        <f>G28-J28</f>
        <v>3</v>
      </c>
      <c r="K2" s="53">
        <f>H28-M28</f>
        <v>0</v>
      </c>
      <c r="L2" s="54"/>
      <c r="M2" s="54"/>
      <c r="N2" s="54"/>
      <c r="O2" s="60"/>
      <c r="P2" s="61"/>
    </row>
    <row r="3" spans="1:16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s="68" customFormat="1" ht="30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6" s="24" customFormat="1" ht="15" customHeight="1" thickTop="1" x14ac:dyDescent="0.25">
      <c r="A6" s="45">
        <v>101</v>
      </c>
      <c r="B6" s="62" t="s">
        <v>83</v>
      </c>
      <c r="C6" s="11" t="s">
        <v>70</v>
      </c>
      <c r="D6" s="71" t="s">
        <v>5</v>
      </c>
      <c r="E6" s="25">
        <v>764</v>
      </c>
      <c r="F6" s="25">
        <v>766</v>
      </c>
      <c r="G6" s="11" t="s">
        <v>3</v>
      </c>
      <c r="H6" s="1" t="s">
        <v>2</v>
      </c>
      <c r="I6" s="25" t="s">
        <v>82</v>
      </c>
      <c r="J6" s="32"/>
      <c r="K6" s="33"/>
      <c r="L6" s="30"/>
      <c r="M6" s="32"/>
      <c r="N6" s="33"/>
      <c r="O6" s="32"/>
    </row>
    <row r="7" spans="1:16" s="24" customFormat="1" ht="15" customHeight="1" x14ac:dyDescent="0.25">
      <c r="A7" s="46" t="s">
        <v>79</v>
      </c>
      <c r="B7" s="62" t="s">
        <v>84</v>
      </c>
      <c r="C7" s="11" t="s">
        <v>70</v>
      </c>
      <c r="D7" s="71" t="s">
        <v>5</v>
      </c>
      <c r="E7" s="25">
        <v>103</v>
      </c>
      <c r="F7" s="25">
        <v>104</v>
      </c>
      <c r="G7" s="11" t="s">
        <v>3</v>
      </c>
      <c r="H7" s="1" t="s">
        <v>2</v>
      </c>
      <c r="I7" s="25" t="s">
        <v>82</v>
      </c>
      <c r="J7" s="32"/>
      <c r="K7" s="33"/>
      <c r="L7" s="30"/>
      <c r="M7" s="32"/>
      <c r="N7" s="33"/>
      <c r="O7" s="32"/>
    </row>
    <row r="8" spans="1:16" s="24" customFormat="1" x14ac:dyDescent="0.25">
      <c r="A8" s="46" t="s">
        <v>80</v>
      </c>
      <c r="B8" s="62" t="s">
        <v>85</v>
      </c>
      <c r="C8" s="11" t="s">
        <v>70</v>
      </c>
      <c r="D8" s="71" t="s">
        <v>5</v>
      </c>
      <c r="E8" s="25">
        <v>104</v>
      </c>
      <c r="F8" s="25">
        <v>105</v>
      </c>
      <c r="G8" s="11" t="s">
        <v>3</v>
      </c>
      <c r="H8" s="1" t="s">
        <v>2</v>
      </c>
      <c r="I8" s="25" t="s">
        <v>82</v>
      </c>
      <c r="J8" s="32"/>
      <c r="K8" s="33"/>
      <c r="L8" s="30"/>
      <c r="M8" s="32"/>
      <c r="N8" s="33"/>
      <c r="O8" s="32"/>
    </row>
    <row r="9" spans="1:16" s="24" customFormat="1" x14ac:dyDescent="0.25">
      <c r="A9" s="46" t="s">
        <v>81</v>
      </c>
      <c r="B9" s="62" t="s">
        <v>86</v>
      </c>
      <c r="C9" s="11" t="s">
        <v>70</v>
      </c>
      <c r="D9" s="71" t="s">
        <v>5</v>
      </c>
      <c r="E9" s="25">
        <v>93</v>
      </c>
      <c r="F9" s="25">
        <v>95</v>
      </c>
      <c r="G9" s="11" t="s">
        <v>3</v>
      </c>
      <c r="H9" s="1" t="s">
        <v>2</v>
      </c>
      <c r="I9" s="25" t="s">
        <v>82</v>
      </c>
      <c r="J9" s="32"/>
      <c r="K9" s="33"/>
      <c r="L9" s="34"/>
      <c r="M9" s="32"/>
      <c r="N9" s="33"/>
      <c r="O9" s="32"/>
    </row>
    <row r="10" spans="1:16" s="24" customFormat="1" x14ac:dyDescent="0.25">
      <c r="A10" s="46"/>
      <c r="B10" s="30"/>
      <c r="C10" s="25"/>
      <c r="D10" s="71"/>
      <c r="E10" s="25"/>
      <c r="F10" s="25"/>
      <c r="G10" s="25"/>
      <c r="H10" s="25"/>
      <c r="I10" s="25"/>
      <c r="J10" s="32"/>
      <c r="K10" s="35"/>
      <c r="L10" s="25"/>
      <c r="M10" s="32"/>
      <c r="N10" s="35"/>
      <c r="O10" s="25"/>
    </row>
    <row r="11" spans="1:16" s="24" customFormat="1" x14ac:dyDescent="0.25">
      <c r="A11" s="46" t="s">
        <v>87</v>
      </c>
      <c r="B11" s="30" t="s">
        <v>88</v>
      </c>
      <c r="C11" s="11" t="s">
        <v>70</v>
      </c>
      <c r="D11" s="71" t="s">
        <v>5</v>
      </c>
      <c r="E11" s="25">
        <v>26623</v>
      </c>
      <c r="F11" s="25">
        <v>23213</v>
      </c>
      <c r="G11" s="25"/>
      <c r="H11" s="25"/>
      <c r="I11" s="25" t="s">
        <v>89</v>
      </c>
      <c r="J11" s="32"/>
      <c r="K11" s="35"/>
      <c r="L11" s="25"/>
      <c r="M11" s="32"/>
      <c r="N11" s="35"/>
      <c r="O11" s="25"/>
    </row>
    <row r="12" spans="1:16" s="24" customFormat="1" x14ac:dyDescent="0.25">
      <c r="A12" s="46"/>
      <c r="B12" s="30"/>
      <c r="C12" s="25"/>
      <c r="D12" s="71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6" s="24" customFormat="1" x14ac:dyDescent="0.25">
      <c r="A13" s="46"/>
      <c r="B13" s="30"/>
      <c r="C13" s="25"/>
      <c r="D13" s="71"/>
      <c r="E13" s="25"/>
      <c r="F13" s="25"/>
      <c r="G13" s="25"/>
      <c r="H13" s="25"/>
      <c r="I13" s="25"/>
      <c r="J13" s="32"/>
      <c r="K13" s="35"/>
      <c r="L13" s="25"/>
      <c r="N13" s="35"/>
      <c r="O13" s="25"/>
    </row>
    <row r="14" spans="1:16" s="24" customFormat="1" x14ac:dyDescent="0.25">
      <c r="A14" s="43"/>
      <c r="B14" s="30"/>
      <c r="C14" s="25"/>
      <c r="D14" s="71"/>
      <c r="E14" s="25"/>
      <c r="F14" s="25"/>
      <c r="G14" s="25"/>
      <c r="H14" s="25"/>
      <c r="I14" s="25"/>
      <c r="J14" s="32"/>
      <c r="K14" s="35"/>
      <c r="L14" s="25"/>
      <c r="M14" s="32"/>
      <c r="N14" s="35"/>
      <c r="O14" s="25"/>
    </row>
    <row r="15" spans="1:16" s="24" customFormat="1" x14ac:dyDescent="0.25">
      <c r="A15" s="45"/>
      <c r="B15" s="30"/>
      <c r="C15" s="25"/>
      <c r="D15" s="71"/>
      <c r="E15" s="25"/>
      <c r="F15" s="25"/>
      <c r="G15" s="25"/>
      <c r="H15" s="25"/>
      <c r="I15" s="25"/>
      <c r="J15" s="32"/>
      <c r="K15" s="35"/>
      <c r="L15" s="25"/>
      <c r="M15" s="32"/>
      <c r="N15" s="36"/>
    </row>
    <row r="16" spans="1:16" x14ac:dyDescent="0.25">
      <c r="B16" s="30"/>
      <c r="C16" s="25"/>
      <c r="D16" s="71"/>
      <c r="E16" s="72"/>
      <c r="F16" s="72"/>
      <c r="G16" s="25"/>
      <c r="H16" s="25"/>
      <c r="I16" s="25"/>
      <c r="J16" s="32"/>
      <c r="K16" s="35"/>
      <c r="L16" s="25"/>
      <c r="M16" s="32"/>
      <c r="N16" s="19"/>
    </row>
    <row r="17" spans="1:14" x14ac:dyDescent="0.25">
      <c r="B17" s="30"/>
      <c r="C17" s="25"/>
      <c r="D17" s="71"/>
      <c r="E17" s="25"/>
      <c r="F17" s="25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1"/>
      <c r="E18" s="25"/>
      <c r="F18" s="25"/>
      <c r="G18" s="25"/>
      <c r="H18" s="25"/>
      <c r="I18" s="25"/>
      <c r="J18" s="32"/>
      <c r="K18" s="36"/>
      <c r="L18" s="24"/>
      <c r="M18" s="32"/>
      <c r="N18" s="19"/>
    </row>
    <row r="19" spans="1:14" x14ac:dyDescent="0.25">
      <c r="A19" s="47"/>
      <c r="B19" s="30"/>
      <c r="C19" s="25"/>
      <c r="D19" s="71"/>
      <c r="E19" s="25"/>
      <c r="F19" s="25"/>
      <c r="G19" s="25"/>
      <c r="H19" s="25"/>
      <c r="I19" s="25"/>
      <c r="J19" s="10"/>
      <c r="K19" s="19"/>
      <c r="M19" s="10"/>
      <c r="N19" s="19"/>
    </row>
    <row r="20" spans="1:14" x14ac:dyDescent="0.25">
      <c r="A20" s="46"/>
      <c r="B20" s="30"/>
      <c r="C20" s="25"/>
      <c r="D20" s="71"/>
      <c r="E20" s="25"/>
      <c r="F20" s="25"/>
      <c r="G20" s="25"/>
      <c r="H20" s="25"/>
      <c r="I20" s="25"/>
      <c r="J20" s="10"/>
      <c r="K20" s="19"/>
      <c r="M20" s="10"/>
    </row>
    <row r="21" spans="1:14" x14ac:dyDescent="0.25">
      <c r="A21" s="46"/>
      <c r="B21" s="30"/>
      <c r="C21" s="25"/>
      <c r="D21" s="71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1"/>
      <c r="E22" s="25"/>
      <c r="F22" s="25"/>
      <c r="G22" s="25"/>
      <c r="H22" s="25"/>
      <c r="I22" s="25"/>
      <c r="K22" s="19"/>
    </row>
    <row r="23" spans="1:14" x14ac:dyDescent="0.25">
      <c r="A23" s="46"/>
      <c r="B23" s="30"/>
      <c r="C23" s="25"/>
      <c r="D23" s="71"/>
      <c r="E23" s="25"/>
      <c r="F23" s="25"/>
      <c r="G23" s="25"/>
      <c r="H23" s="25"/>
      <c r="I23" s="25"/>
    </row>
    <row r="24" spans="1:14" x14ac:dyDescent="0.25">
      <c r="A24" s="46"/>
      <c r="B24" s="30"/>
      <c r="C24" s="25"/>
      <c r="D24" s="71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1"/>
      <c r="E25" s="25"/>
      <c r="F25" s="25"/>
      <c r="G25" s="25"/>
      <c r="H25" s="25"/>
      <c r="I25" s="25"/>
    </row>
    <row r="26" spans="1:14" ht="16.5" thickBot="1" x14ac:dyDescent="0.3">
      <c r="A26" s="44"/>
      <c r="C26" s="11"/>
    </row>
    <row r="27" spans="1:14" ht="30" x14ac:dyDescent="0.25">
      <c r="A27" s="44"/>
      <c r="C27" s="11"/>
      <c r="G27" s="73" t="s">
        <v>45</v>
      </c>
      <c r="H27" s="74" t="s">
        <v>46</v>
      </c>
      <c r="J27" s="39" t="s">
        <v>40</v>
      </c>
      <c r="K27" s="10"/>
      <c r="L27" s="10"/>
      <c r="M27" s="39" t="s">
        <v>41</v>
      </c>
    </row>
    <row r="28" spans="1:14" ht="16.5" thickBot="1" x14ac:dyDescent="0.3">
      <c r="A28" s="44"/>
      <c r="C28" s="11"/>
      <c r="G28" s="75">
        <f>COUNTIF(G7:G27,"New Tag Required")</f>
        <v>3</v>
      </c>
      <c r="H28" s="76">
        <f>COUNTIF(H7:H27,"New Sign Required")</f>
        <v>0</v>
      </c>
      <c r="J28" s="12">
        <f>COUNTIF(J6:J27,"Installed")</f>
        <v>0</v>
      </c>
      <c r="K28" s="10"/>
      <c r="L28" s="10"/>
      <c r="M28" s="12">
        <f>COUNTIF(M6:M27,"Installed")</f>
        <v>0</v>
      </c>
    </row>
    <row r="29" spans="1:14" x14ac:dyDescent="0.25">
      <c r="A29" s="48"/>
      <c r="C29" s="11"/>
      <c r="F29" s="77"/>
    </row>
    <row r="30" spans="1:14" x14ac:dyDescent="0.25">
      <c r="A30" s="48"/>
      <c r="C30" s="11"/>
      <c r="F30" s="77"/>
    </row>
    <row r="31" spans="1:14" x14ac:dyDescent="0.25">
      <c r="A31" s="48"/>
      <c r="C31" s="11"/>
      <c r="F31" s="78"/>
    </row>
    <row r="32" spans="1:14" x14ac:dyDescent="0.25">
      <c r="A32" s="44"/>
      <c r="C32" s="11"/>
      <c r="F32" s="77"/>
    </row>
    <row r="33" spans="1:6" x14ac:dyDescent="0.25">
      <c r="A33" s="44"/>
      <c r="C33" s="11"/>
      <c r="F33" s="77"/>
    </row>
    <row r="34" spans="1:6" x14ac:dyDescent="0.25">
      <c r="A34" s="49"/>
      <c r="C34" s="11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  <c r="F38" s="79"/>
    </row>
    <row r="39" spans="1:6" x14ac:dyDescent="0.25">
      <c r="A39" s="49"/>
      <c r="C39" s="11"/>
    </row>
    <row r="40" spans="1:6" x14ac:dyDescent="0.25">
      <c r="A40" s="49"/>
      <c r="C40" s="11"/>
    </row>
    <row r="41" spans="1:6" x14ac:dyDescent="0.25">
      <c r="A41" s="44"/>
      <c r="C41" s="11"/>
    </row>
    <row r="42" spans="1:6" x14ac:dyDescent="0.25">
      <c r="A42" s="44"/>
      <c r="C42" s="11"/>
    </row>
    <row r="43" spans="1:6" x14ac:dyDescent="0.25"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9:G40 G14:G25 G6:G12">
    <cfRule type="containsText" dxfId="72" priority="331" operator="containsText" text="New Tag Required">
      <formula>NOT(ISERROR(SEARCH("New Tag Required",G6)))</formula>
    </cfRule>
  </conditionalFormatting>
  <conditionalFormatting sqref="D14:D86 D6:D12">
    <cfRule type="containsText" dxfId="71" priority="330" operator="containsText" text="Yes">
      <formula>NOT(ISERROR(SEARCH("Yes",D6)))</formula>
    </cfRule>
  </conditionalFormatting>
  <conditionalFormatting sqref="H29:H86 H187:H408 H14:H25 H10:H12">
    <cfRule type="containsText" dxfId="70" priority="318" operator="containsText" text="New Sign Required">
      <formula>NOT(ISERROR(SEARCH("New Sign Required",H10)))</formula>
    </cfRule>
  </conditionalFormatting>
  <conditionalFormatting sqref="G29:G86 G14:H25 G10:H12 G6:G9">
    <cfRule type="containsText" dxfId="69" priority="317" operator="containsText" text="Action Required">
      <formula>NOT(ISERROR(SEARCH("Action Required",G6)))</formula>
    </cfRule>
  </conditionalFormatting>
  <conditionalFormatting sqref="H29:H86">
    <cfRule type="containsText" dxfId="68" priority="316" operator="containsText" text="Action Required">
      <formula>NOT(ISERROR(SEARCH("Action Required",H29)))</formula>
    </cfRule>
  </conditionalFormatting>
  <conditionalFormatting sqref="G26">
    <cfRule type="containsText" dxfId="67" priority="258" operator="containsText" text="New Tag Required">
      <formula>NOT(ISERROR(SEARCH("New Tag Required",G26)))</formula>
    </cfRule>
  </conditionalFormatting>
  <conditionalFormatting sqref="H26">
    <cfRule type="containsText" dxfId="66" priority="256" operator="containsText" text="New Sign Required">
      <formula>NOT(ISERROR(SEARCH("New Sign Required",H26)))</formula>
    </cfRule>
  </conditionalFormatting>
  <conditionalFormatting sqref="G26">
    <cfRule type="containsText" dxfId="65" priority="255" operator="containsText" text="Action Required">
      <formula>NOT(ISERROR(SEARCH("Action Required",G26)))</formula>
    </cfRule>
  </conditionalFormatting>
  <conditionalFormatting sqref="H26">
    <cfRule type="containsText" dxfId="64" priority="254" operator="containsText" text="Action Required">
      <formula>NOT(ISERROR(SEARCH("Action Required",H26)))</formula>
    </cfRule>
  </conditionalFormatting>
  <conditionalFormatting sqref="D87:D186">
    <cfRule type="containsText" dxfId="63" priority="250" operator="containsText" text="Yes">
      <formula>NOT(ISERROR(SEARCH("Yes",D87)))</formula>
    </cfRule>
  </conditionalFormatting>
  <conditionalFormatting sqref="H87:H186">
    <cfRule type="containsText" dxfId="62" priority="249" operator="containsText" text="New Sign Required">
      <formula>NOT(ISERROR(SEARCH("New Sign Required",H87)))</formula>
    </cfRule>
  </conditionalFormatting>
  <conditionalFormatting sqref="G87:G186">
    <cfRule type="containsText" dxfId="61" priority="248" operator="containsText" text="Action Required">
      <formula>NOT(ISERROR(SEARCH("Action Required",G87)))</formula>
    </cfRule>
  </conditionalFormatting>
  <conditionalFormatting sqref="H87:H186">
    <cfRule type="containsText" dxfId="60" priority="247" operator="containsText" text="Action Required">
      <formula>NOT(ISERROR(SEARCH("Action Required",H87)))</formula>
    </cfRule>
  </conditionalFormatting>
  <conditionalFormatting sqref="J2:N2">
    <cfRule type="cellIs" dxfId="59" priority="224" operator="notEqual">
      <formula>0</formula>
    </cfRule>
  </conditionalFormatting>
  <conditionalFormatting sqref="J14:J21 J6:J12">
    <cfRule type="cellIs" dxfId="58" priority="223" operator="equal">
      <formula>0</formula>
    </cfRule>
  </conditionalFormatting>
  <conditionalFormatting sqref="M14:M21 M6:M12">
    <cfRule type="cellIs" dxfId="57" priority="222" operator="equal">
      <formula>0</formula>
    </cfRule>
  </conditionalFormatting>
  <conditionalFormatting sqref="M14:M21 J14:J21 M6:M12 J6:J12">
    <cfRule type="cellIs" dxfId="56" priority="219" operator="equal">
      <formula>"In Progress"</formula>
    </cfRule>
    <cfRule type="cellIs" dxfId="55" priority="220" operator="equal">
      <formula>"Log Issues"</formula>
    </cfRule>
    <cfRule type="cellIs" dxfId="54" priority="221" operator="equal">
      <formula>"N/A"</formula>
    </cfRule>
  </conditionalFormatting>
  <conditionalFormatting sqref="K10:L10 K6:K9">
    <cfRule type="expression" dxfId="53" priority="218">
      <formula>$J6="Log Issues"</formula>
    </cfRule>
  </conditionalFormatting>
  <conditionalFormatting sqref="H14:H1048576 H10:H12 H1:H5">
    <cfRule type="containsText" dxfId="52" priority="211" operator="containsText" text="Remove Old Sign">
      <formula>NOT(ISERROR(SEARCH("Remove Old Sign",H1)))</formula>
    </cfRule>
    <cfRule type="containsText" dxfId="51" priority="212" operator="containsText" text="Move Sign to New Location">
      <formula>NOT(ISERROR(SEARCH("Move Sign to New Location",H1)))</formula>
    </cfRule>
  </conditionalFormatting>
  <conditionalFormatting sqref="G14:G1048576 G1:G12">
    <cfRule type="containsText" dxfId="50" priority="210" operator="containsText" text="Remove Old Tag">
      <formula>NOT(ISERROR(SEARCH("Remove Old Tag",G1)))</formula>
    </cfRule>
  </conditionalFormatting>
  <conditionalFormatting sqref="D9">
    <cfRule type="containsText" dxfId="49" priority="182" operator="containsText" text="Yes">
      <formula>NOT(ISERROR(SEARCH("Yes",D9)))</formula>
    </cfRule>
  </conditionalFormatting>
  <conditionalFormatting sqref="D10">
    <cfRule type="containsText" dxfId="48" priority="164" operator="containsText" text="Yes">
      <formula>NOT(ISERROR(SEARCH("Yes",D10)))</formula>
    </cfRule>
  </conditionalFormatting>
  <conditionalFormatting sqref="D8">
    <cfRule type="containsText" dxfId="47" priority="138" operator="containsText" text="Yes">
      <formula>NOT(ISERROR(SEARCH("Yes",D8)))</formula>
    </cfRule>
  </conditionalFormatting>
  <conditionalFormatting sqref="G8">
    <cfRule type="containsText" dxfId="46" priority="137" operator="containsText" text="New Tag Required">
      <formula>NOT(ISERROR(SEARCH("New Tag Required",G8)))</formula>
    </cfRule>
  </conditionalFormatting>
  <conditionalFormatting sqref="G8">
    <cfRule type="containsText" dxfId="45" priority="136" operator="containsText" text="Action Required">
      <formula>NOT(ISERROR(SEARCH("Action Required",G8)))</formula>
    </cfRule>
  </conditionalFormatting>
  <conditionalFormatting sqref="G8">
    <cfRule type="containsText" dxfId="44" priority="135" operator="containsText" text="New Tag Required">
      <formula>NOT(ISERROR(SEARCH("New Tag Required",G8)))</formula>
    </cfRule>
  </conditionalFormatting>
  <conditionalFormatting sqref="G8">
    <cfRule type="containsText" dxfId="43" priority="134" operator="containsText" text="Action Required">
      <formula>NOT(ISERROR(SEARCH("Action Required",G8)))</formula>
    </cfRule>
  </conditionalFormatting>
  <conditionalFormatting sqref="G8">
    <cfRule type="containsText" dxfId="42" priority="133" operator="containsText" text="Remove Old Tag">
      <formula>NOT(ISERROR(SEARCH("Remove Old Tag",G8)))</formula>
    </cfRule>
  </conditionalFormatting>
  <conditionalFormatting sqref="H6:H9">
    <cfRule type="containsText" dxfId="41" priority="132" operator="containsText" text="New Tag Required">
      <formula>NOT(ISERROR(SEARCH("New Tag Required",H6)))</formula>
    </cfRule>
  </conditionalFormatting>
  <conditionalFormatting sqref="H6:H9">
    <cfRule type="containsText" dxfId="40" priority="131" operator="containsText" text="Action Required">
      <formula>NOT(ISERROR(SEARCH("Action Required",H6)))</formula>
    </cfRule>
  </conditionalFormatting>
  <conditionalFormatting sqref="H6:H9">
    <cfRule type="containsText" dxfId="39" priority="130" operator="containsText" text="New Tag Required">
      <formula>NOT(ISERROR(SEARCH("New Tag Required",H6)))</formula>
    </cfRule>
  </conditionalFormatting>
  <conditionalFormatting sqref="H6:H9">
    <cfRule type="containsText" dxfId="38" priority="129" operator="containsText" text="Action Required">
      <formula>NOT(ISERROR(SEARCH("Action Required",H6)))</formula>
    </cfRule>
  </conditionalFormatting>
  <conditionalFormatting sqref="H6:H9">
    <cfRule type="containsText" dxfId="37" priority="128" operator="containsText" text="Remove Old Tag">
      <formula>NOT(ISERROR(SEARCH("Remove Old Tag",H6)))</formula>
    </cfRule>
  </conditionalFormatting>
  <conditionalFormatting sqref="N6">
    <cfRule type="expression" dxfId="36" priority="335">
      <formula>$M8="Log Issues"</formula>
    </cfRule>
  </conditionalFormatting>
  <conditionalFormatting sqref="J8">
    <cfRule type="cellIs" dxfId="35" priority="87" operator="equal">
      <formula>0</formula>
    </cfRule>
  </conditionalFormatting>
  <conditionalFormatting sqref="M8">
    <cfRule type="cellIs" dxfId="34" priority="86" operator="equal">
      <formula>0</formula>
    </cfRule>
  </conditionalFormatting>
  <conditionalFormatting sqref="J8 M8">
    <cfRule type="cellIs" dxfId="33" priority="83" operator="equal">
      <formula>"In Progress"</formula>
    </cfRule>
    <cfRule type="cellIs" dxfId="32" priority="84" operator="equal">
      <formula>"Log Issues"</formula>
    </cfRule>
    <cfRule type="cellIs" dxfId="31" priority="85" operator="equal">
      <formula>"N/A"</formula>
    </cfRule>
  </conditionalFormatting>
  <conditionalFormatting sqref="H6:H9">
    <cfRule type="containsText" dxfId="30" priority="73" operator="containsText" text="New Tag Required">
      <formula>NOT(ISERROR(SEARCH("New Tag Required",H6)))</formula>
    </cfRule>
  </conditionalFormatting>
  <conditionalFormatting sqref="H6:H9">
    <cfRule type="containsText" dxfId="29" priority="72" operator="containsText" text="Action Required">
      <formula>NOT(ISERROR(SEARCH("Action Required",H6)))</formula>
    </cfRule>
  </conditionalFormatting>
  <conditionalFormatting sqref="H6:H9">
    <cfRule type="containsText" dxfId="28" priority="71" operator="containsText" text="New Tag Required">
      <formula>NOT(ISERROR(SEARCH("New Tag Required",H6)))</formula>
    </cfRule>
  </conditionalFormatting>
  <conditionalFormatting sqref="H6:H9">
    <cfRule type="containsText" dxfId="27" priority="70" operator="containsText" text="Action Required">
      <formula>NOT(ISERROR(SEARCH("Action Required",H6)))</formula>
    </cfRule>
  </conditionalFormatting>
  <conditionalFormatting sqref="H6:H9">
    <cfRule type="containsText" dxfId="26" priority="69" operator="containsText" text="Remove Old Tag">
      <formula>NOT(ISERROR(SEARCH("Remove Old Tag",H6)))</formula>
    </cfRule>
  </conditionalFormatting>
  <conditionalFormatting sqref="D7">
    <cfRule type="containsText" dxfId="25" priority="58" operator="containsText" text="Yes">
      <formula>NOT(ISERROR(SEARCH("Yes",D7)))</formula>
    </cfRule>
  </conditionalFormatting>
  <conditionalFormatting sqref="G7">
    <cfRule type="containsText" dxfId="24" priority="57" operator="containsText" text="New Tag Required">
      <formula>NOT(ISERROR(SEARCH("New Tag Required",G7)))</formula>
    </cfRule>
  </conditionalFormatting>
  <conditionalFormatting sqref="G7">
    <cfRule type="containsText" dxfId="23" priority="56" operator="containsText" text="Action Required">
      <formula>NOT(ISERROR(SEARCH("Action Required",G7)))</formula>
    </cfRule>
  </conditionalFormatting>
  <conditionalFormatting sqref="G7">
    <cfRule type="containsText" dxfId="22" priority="55" operator="containsText" text="New Tag Required">
      <formula>NOT(ISERROR(SEARCH("New Tag Required",G7)))</formula>
    </cfRule>
  </conditionalFormatting>
  <conditionalFormatting sqref="G7">
    <cfRule type="containsText" dxfId="21" priority="54" operator="containsText" text="Action Required">
      <formula>NOT(ISERROR(SEARCH("Action Required",G7)))</formula>
    </cfRule>
  </conditionalFormatting>
  <conditionalFormatting sqref="G7">
    <cfRule type="containsText" dxfId="20" priority="53" operator="containsText" text="Remove Old Tag">
      <formula>NOT(ISERROR(SEARCH("Remove Old Tag",G7)))</formula>
    </cfRule>
  </conditionalFormatting>
  <conditionalFormatting sqref="G13">
    <cfRule type="containsText" dxfId="19" priority="15" operator="containsText" text="New Tag Required">
      <formula>NOT(ISERROR(SEARCH("New Tag Required",G13)))</formula>
    </cfRule>
  </conditionalFormatting>
  <conditionalFormatting sqref="D13">
    <cfRule type="containsText" dxfId="18" priority="14" operator="containsText" text="Yes">
      <formula>NOT(ISERROR(SEARCH("Yes",D13)))</formula>
    </cfRule>
  </conditionalFormatting>
  <conditionalFormatting sqref="H13">
    <cfRule type="containsText" dxfId="17" priority="13" operator="containsText" text="New Sign Required">
      <formula>NOT(ISERROR(SEARCH("New Sign Required",H13)))</formula>
    </cfRule>
  </conditionalFormatting>
  <conditionalFormatting sqref="G13:H13">
    <cfRule type="containsText" dxfId="16" priority="12" operator="containsText" text="Action Required">
      <formula>NOT(ISERROR(SEARCH("Action Required",G13)))</formula>
    </cfRule>
  </conditionalFormatting>
  <conditionalFormatting sqref="J13">
    <cfRule type="cellIs" dxfId="15" priority="11" operator="equal">
      <formula>0</formula>
    </cfRule>
  </conditionalFormatting>
  <conditionalFormatting sqref="J13">
    <cfRule type="cellIs" dxfId="14" priority="8" operator="equal">
      <formula>"In Progress"</formula>
    </cfRule>
    <cfRule type="cellIs" dxfId="13" priority="9" operator="equal">
      <formula>"Log Issues"</formula>
    </cfRule>
    <cfRule type="cellIs" dxfId="12" priority="10" operator="equal">
      <formula>"N/A"</formula>
    </cfRule>
  </conditionalFormatting>
  <conditionalFormatting sqref="H13">
    <cfRule type="containsText" dxfId="11" priority="6" operator="containsText" text="Remove Old Sign">
      <formula>NOT(ISERROR(SEARCH("Remove Old Sign",H13)))</formula>
    </cfRule>
    <cfRule type="containsText" dxfId="10" priority="7" operator="containsText" text="Move Sign to New Location">
      <formula>NOT(ISERROR(SEARCH("Move Sign to New Location",H13)))</formula>
    </cfRule>
  </conditionalFormatting>
  <conditionalFormatting sqref="G13">
    <cfRule type="containsText" dxfId="9" priority="5" operator="containsText" text="Remove Old Tag">
      <formula>NOT(ISERROR(SEARCH("Remove Old Tag",G13)))</formula>
    </cfRule>
  </conditionalFormatting>
  <conditionalFormatting sqref="N8">
    <cfRule type="expression" dxfId="8" priority="370">
      <formula>$M9="Log Issues"</formula>
    </cfRule>
  </conditionalFormatting>
  <conditionalFormatting sqref="N7">
    <cfRule type="expression" dxfId="7" priority="371">
      <formula>#REF!="Log Issues"</formula>
    </cfRule>
  </conditionalFormatting>
  <conditionalFormatting sqref="N9">
    <cfRule type="expression" dxfId="6" priority="406">
      <formula>#REF!="Log Issues"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 H29:H186</xm:sqref>
        </x14:dataValidation>
        <x14:dataValidation type="list" allowBlank="1" showInputMessage="1" showErrorMessage="1">
          <x14:formula1>
            <xm:f>Lookup!$A$1:$A$4</xm:f>
          </x14:formula1>
          <xm:sqref>G26 G29:G186 G6:G9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C26:C186 C6:C9 C11</xm:sqref>
        </x14:dataValidation>
        <x14:dataValidation type="list" allowBlank="1" showInputMessage="1" showErrorMessage="1">
          <x14:formula1>
            <xm:f>Lookup!$F$1:$F$8</xm:f>
          </x14:formula1>
          <xm:sqref>M14:M21 M6:M12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C10 C12:C25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O6:O9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G10:G25 H6:H25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C23" sqref="C23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43634</v>
      </c>
    </row>
    <row r="2" spans="1:10" ht="15" customHeight="1" x14ac:dyDescent="0.25">
      <c r="A2" s="26" t="s">
        <v>8</v>
      </c>
      <c r="B2" s="27" t="str">
        <f>'KD Changes'!B2:C2</f>
        <v>Frances Jewell Hall</v>
      </c>
      <c r="C2" s="28"/>
      <c r="D2" s="29" t="s">
        <v>12</v>
      </c>
      <c r="E2" s="42" t="str">
        <f>'KD Changes'!G2</f>
        <v>Michael Ammerman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30"/>
      <c r="B6" s="63"/>
      <c r="G6" s="65"/>
      <c r="H6" s="65"/>
    </row>
    <row r="7" spans="1:10" ht="18" customHeight="1" x14ac:dyDescent="0.25">
      <c r="B7" s="63"/>
      <c r="C7" s="64"/>
      <c r="G7" s="18"/>
      <c r="H7" s="18"/>
      <c r="I7" s="24"/>
      <c r="J7" s="24"/>
    </row>
    <row r="8" spans="1:10" ht="18" customHeight="1" x14ac:dyDescent="0.25">
      <c r="B8" s="63"/>
      <c r="C8" s="64"/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" sqref="D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0711</v>
      </c>
      <c r="B352" s="3" t="str">
        <f>VLOOKUP(A352,[4]UKBuilding_List!$A$1:$D$376,3,FALSE)</f>
        <v>Orange Lot Bus Shelter</v>
      </c>
      <c r="C352" s="1"/>
    </row>
    <row r="353" spans="1:3" x14ac:dyDescent="0.25">
      <c r="A353" s="2" t="str">
        <f>([4]UKBuilding_List!A353)</f>
        <v>0712</v>
      </c>
      <c r="B353" s="3" t="str">
        <f>VLOOKUP(A353,[4]UKBuilding_List!$A$1:$D$376,3,FALSE)</f>
        <v>430 Transylvania Park</v>
      </c>
      <c r="C353" s="1"/>
    </row>
    <row r="354" spans="1:3" x14ac:dyDescent="0.25">
      <c r="A354" s="2" t="str">
        <f>([4]UKBuilding_List!A354)</f>
        <v>0713</v>
      </c>
      <c r="B354" s="3" t="str">
        <f>VLOOKUP(A354,[4]UKBuilding_List!$A$1:$D$376,3,FALSE)</f>
        <v>463 Rose Ln</v>
      </c>
      <c r="C354" s="1"/>
    </row>
    <row r="355" spans="1:3" x14ac:dyDescent="0.25">
      <c r="A355" s="2" t="str">
        <f>([4]UKBuilding_List!A355)</f>
        <v>0715</v>
      </c>
      <c r="B355" s="3" t="str">
        <f>VLOOKUP(A355,[4]UKBuilding_List!$A$1:$D$376,3,FALSE)</f>
        <v>600 S Broadway</v>
      </c>
      <c r="C355" s="1"/>
    </row>
    <row r="356" spans="1:3" x14ac:dyDescent="0.25">
      <c r="A356" s="2" t="str">
        <f>([4]UKBuilding_List!A356)</f>
        <v>0716</v>
      </c>
      <c r="B356" s="3" t="str">
        <f>VLOOKUP(A356,[4]UKBuilding_List!$A$1:$D$376,3,FALSE)</f>
        <v>225 Transcript Ave</v>
      </c>
      <c r="C356" s="1"/>
    </row>
    <row r="357" spans="1:3" x14ac:dyDescent="0.25">
      <c r="A357" s="2" t="str">
        <f>([4]UKBuilding_List!A357)</f>
        <v>0717</v>
      </c>
      <c r="B357" s="3" t="str">
        <f>VLOOKUP(A357,[4]UKBuilding_List!$A$1:$D$376,3,FALSE)</f>
        <v>156 Leader Ave</v>
      </c>
      <c r="C357" s="1"/>
    </row>
    <row r="358" spans="1:3" x14ac:dyDescent="0.25">
      <c r="A358" s="2" t="str">
        <f>([4]UKBuilding_List!A358)</f>
        <v>0718</v>
      </c>
      <c r="B358" s="3" t="str">
        <f>VLOOKUP(A358,[4]UKBuilding_List!$A$1:$D$376,3,FALSE)</f>
        <v>125 State St</v>
      </c>
      <c r="C358" s="1"/>
    </row>
    <row r="359" spans="1:3" x14ac:dyDescent="0.25">
      <c r="A359" s="2">
        <f>([4]UKBuilding_List!A359)</f>
        <v>1200</v>
      </c>
      <c r="B359" s="3" t="str">
        <f>VLOOKUP(A359,[4]UKBuilding_List!$A$1:$D$376,3,FALSE)</f>
        <v>Electric Substation #1</v>
      </c>
      <c r="C359" s="1"/>
    </row>
    <row r="360" spans="1:3" x14ac:dyDescent="0.25">
      <c r="A360" s="2">
        <f>([4]UKBuilding_List!A360)</f>
        <v>1201</v>
      </c>
      <c r="B360" s="3" t="str">
        <f>VLOOKUP(A360,[4]UKBuilding_List!$A$1:$D$376,3,FALSE)</f>
        <v>Electric Substation #3</v>
      </c>
      <c r="C360" s="1"/>
    </row>
    <row r="361" spans="1:3" x14ac:dyDescent="0.25">
      <c r="A361" s="2">
        <f>([4]UKBuilding_List!A361)</f>
        <v>2100</v>
      </c>
      <c r="B361" s="3" t="str">
        <f>VLOOKUP(A361,[4]UKBuilding_List!$A$1:$D$376,3,FALSE)</f>
        <v>Alpha Chi Omega Sorority</v>
      </c>
      <c r="C361" s="1"/>
    </row>
    <row r="362" spans="1:3" x14ac:dyDescent="0.25">
      <c r="A362" s="2">
        <f>([4]UKBuilding_List!A362)</f>
        <v>2101</v>
      </c>
      <c r="B362" s="3" t="str">
        <f>VLOOKUP(A362,[4]UKBuilding_List!$A$1:$D$376,3,FALSE)</f>
        <v>Beta Theta Pi Fraternity</v>
      </c>
      <c r="C362" s="1"/>
    </row>
    <row r="363" spans="1:3" x14ac:dyDescent="0.25">
      <c r="A363" s="2">
        <f>([4]UKBuilding_List!A363)</f>
        <v>2102</v>
      </c>
      <c r="B363" s="3" t="str">
        <f>VLOOKUP(A363,[4]UKBuilding_List!$A$1:$D$376,3,FALSE)</f>
        <v>New Kappa Alpha Theta Sorority</v>
      </c>
      <c r="C363" s="1"/>
    </row>
    <row r="364" spans="1:3" x14ac:dyDescent="0.25">
      <c r="A364" s="2">
        <f>([4]UKBuilding_List!A364)</f>
        <v>2103</v>
      </c>
      <c r="B364" s="3" t="str">
        <f>VLOOKUP(A364,[4]UKBuilding_List!$A$1:$D$376,3,FALSE)</f>
        <v>Phi Kappa Tau</v>
      </c>
      <c r="C364" s="1"/>
    </row>
    <row r="365" spans="1:3" x14ac:dyDescent="0.25">
      <c r="A365" s="2" t="str">
        <f>([4]UKBuilding_List!A365)</f>
        <v>8633</v>
      </c>
      <c r="B365" s="3" t="str">
        <f>VLOOKUP(A365,[4]UKBuilding_List!$A$1:$D$376,3,FALSE)</f>
        <v>UK HealthCare Good Samaritan Hospital</v>
      </c>
      <c r="C365" s="1"/>
    </row>
    <row r="366" spans="1:3" x14ac:dyDescent="0.25">
      <c r="A366" s="2" t="str">
        <f>([4]UKBuilding_List!A366)</f>
        <v>9127</v>
      </c>
      <c r="B366" s="3" t="str">
        <f>VLOOKUP(A366,[4]UKBuilding_List!$A$1:$D$376,3,FALSE)</f>
        <v>1101 S. Limestone</v>
      </c>
      <c r="C366" s="1"/>
    </row>
    <row r="367" spans="1:3" x14ac:dyDescent="0.25">
      <c r="A367" s="2" t="str">
        <f>([4]UKBuilding_List!A367)</f>
        <v>9777</v>
      </c>
      <c r="B367" s="3" t="str">
        <f>VLOOKUP(A367,[4]UKBuilding_List!$A$1:$D$376,3,FALSE)</f>
        <v>114 Conn Terrace</v>
      </c>
      <c r="C367" s="1"/>
    </row>
    <row r="368" spans="1:3" x14ac:dyDescent="0.25">
      <c r="A368" s="2">
        <f>([4]UKBuilding_List!A368)</f>
        <v>9813</v>
      </c>
      <c r="B368" s="3" t="str">
        <f>VLOOKUP(A368,[4]UKBuilding_List!$A$1:$D$376,3,FALSE)</f>
        <v>Child Development Center of the Bluegrass, Inc.</v>
      </c>
      <c r="C368" s="1"/>
    </row>
    <row r="369" spans="1:3" x14ac:dyDescent="0.25">
      <c r="A369" s="2" t="str">
        <f>([4]UKBuilding_List!A369)</f>
        <v>9853</v>
      </c>
      <c r="B369" s="3" t="str">
        <f>VLOOKUP(A369,[4]UKBuilding_List!$A$1:$D$376,3,FALSE)</f>
        <v>Shriners Hospitals for Children Medical Center - Lexington</v>
      </c>
      <c r="C369" s="1"/>
    </row>
    <row r="370" spans="1:3" x14ac:dyDescent="0.25">
      <c r="A370" s="2" t="str">
        <f>([4]UKBuilding_List!A370)</f>
        <v>9854</v>
      </c>
      <c r="B370" s="3" t="str">
        <f>VLOOKUP(A370,[4]UKBuilding_List!$A$1:$D$376,3,FALSE)</f>
        <v>Anthropology Research Building</v>
      </c>
      <c r="C370" s="1"/>
    </row>
    <row r="371" spans="1:3" x14ac:dyDescent="0.25">
      <c r="A371" s="2" t="str">
        <f>([4]UKBuilding_List!A371)</f>
        <v>9861</v>
      </c>
      <c r="B371" s="3" t="str">
        <f>VLOOKUP(A371,[4]UKBuilding_List!$A$1:$D$376,3,FALSE)</f>
        <v>845 Angliana Ave</v>
      </c>
      <c r="C371" s="1"/>
    </row>
    <row r="372" spans="1:3" x14ac:dyDescent="0.25">
      <c r="A372" s="2" t="str">
        <f>([4]UKBuilding_List!A372)</f>
        <v>9873</v>
      </c>
      <c r="B372" s="3" t="str">
        <f>VLOOKUP(A372,[4]UKBuilding_List!$A$1:$D$376,3,FALSE)</f>
        <v>UKHC Midwife Clinic</v>
      </c>
      <c r="C372" s="1"/>
    </row>
    <row r="373" spans="1:3" x14ac:dyDescent="0.25">
      <c r="A373" s="2" t="str">
        <f>([4]UKBuilding_List!A373)</f>
        <v>9875</v>
      </c>
      <c r="B373" s="3" t="str">
        <f>VLOOKUP(A373,[4]UKBuilding_List!$A$1:$D$376,3,FALSE)</f>
        <v>Vaughan Warehouse and Office</v>
      </c>
      <c r="C373" s="1"/>
    </row>
    <row r="374" spans="1:3" x14ac:dyDescent="0.25">
      <c r="A374" s="2" t="str">
        <f>([4]UKBuilding_List!A374)</f>
        <v>9876</v>
      </c>
      <c r="B374" s="3" t="str">
        <f>VLOOKUP(A374,[4]UKBuilding_List!$A$1:$D$376,3,FALSE)</f>
        <v>Vaughan Warehouse #1</v>
      </c>
      <c r="C374" s="1"/>
    </row>
    <row r="375" spans="1:3" x14ac:dyDescent="0.25">
      <c r="A375" s="2" t="str">
        <f>([4]UKBuilding_List!A375)</f>
        <v>9877</v>
      </c>
      <c r="B375" s="3" t="str">
        <f>VLOOKUP(A375,[4]UKBuilding_List!$A$1:$D$376,3,FALSE)</f>
        <v>Vaughan Warehouse #2</v>
      </c>
      <c r="C375" s="1"/>
    </row>
    <row r="376" spans="1:3" x14ac:dyDescent="0.25">
      <c r="A376" s="2" t="str">
        <f>([4]UKBuilding_List!A376)</f>
        <v>9878</v>
      </c>
      <c r="B376" s="3" t="str">
        <f>VLOOKUP(A376,[4]UKBuilding_List!$A$1:$D$376,3,FALSE)</f>
        <v>Vaughan Warehouse #7</v>
      </c>
      <c r="C376" s="1"/>
    </row>
    <row r="377" spans="1:3" x14ac:dyDescent="0.25">
      <c r="A377" s="2" t="str">
        <f>([4]UKBuilding_List!A377)</f>
        <v>9879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9881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9925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9983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2019-06-21T14:58:22Z</dcterms:modified>
</cp:coreProperties>
</file>