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95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Changes'!$A$1:$I$20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H25" i="1" l="1"/>
  <c r="G25" i="1"/>
  <c r="M25" i="1" l="1"/>
  <c r="K2" i="1" s="1"/>
  <c r="J2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<sst xmlns="http://schemas.openxmlformats.org/spreadsheetml/2006/main" count="230" uniqueCount="128">
  <si>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</si>
  <si>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</si>
  <si>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</si>
  <si>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</si>
  <si>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</si>
  <si>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</si>
  <si>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</si>
  <si>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</si>
  <si>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</si>
  <si>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</si>
  <si>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</si>
  <si>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</si>
  <si>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</si>
  <si>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</si>
  <si>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</si>
  <si>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</si>
  <si>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</si>
  <si>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</si>
  <si>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</si>
  <si>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</si>
  <si>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</si>
  <si>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</si>
  <si>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</si>
  <si>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</si>
  <si>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</si>
  <si>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</si>
  <si>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</si>
  <si>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</si>
  <si>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</si>
  <si>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</si>
  <si>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</si>
  <si>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</si>
  <si>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</si>
  <si>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</si>
  <si>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</si>
  <si>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</si>
  <si>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</si>
  <si>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</si>
  <si>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</si>
  <si>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</si>
  <si>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</si>
  <si>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</si>
  <si>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</si>
  <si>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</si>
  <si>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</si>
  <si>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</si>
  <si>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</si>
  <si>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</si>
  <si>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</si>
  <si>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</si>
  <si>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</si>
  <si>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</si>
  <si>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</si>
  <si>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</si>
  <si>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</si>
  <si>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</si>
  <si>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</si>
  <si>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</si>
  <si>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</si>
  <si>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</si>
  <si>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</si>
  <si>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</si>
  <si>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</si>
  <si>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</si>
  <si>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</si>
  <si>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</si>
  <si>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</si>
  <si>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</si>
  <si>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</si>
  <si>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</si>
  <si>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</si>
  <si>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</si>
  <si>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</si>
  <si>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</si>
  <si>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</si>
  <si>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0095</t>
  </si>
  <si>
    <t>110F</t>
  </si>
  <si>
    <t>01</t>
  </si>
  <si>
    <t>100</t>
  </si>
  <si>
    <t>101</t>
  </si>
  <si>
    <t>101C</t>
  </si>
  <si>
    <t>110A</t>
  </si>
  <si>
    <t>110B</t>
  </si>
  <si>
    <t>110C</t>
  </si>
  <si>
    <t>110D</t>
  </si>
  <si>
    <t>110H</t>
  </si>
  <si>
    <t>ST-F</t>
  </si>
  <si>
    <t>101C1</t>
  </si>
  <si>
    <t>JS compared to eBars</t>
  </si>
  <si>
    <t>varify tags and door signage for 2014 fitup -for all rooms</t>
  </si>
  <si>
    <t>LX-0095-01-0100A</t>
  </si>
  <si>
    <t>Champions Court I 1st Flr Rm 100A</t>
  </si>
  <si>
    <t>LX-0095-01-0101A</t>
  </si>
  <si>
    <t>LX-0095-01-0101B</t>
  </si>
  <si>
    <t>LX-0095-01-0101C</t>
  </si>
  <si>
    <t>LX-0095-01-0101C1</t>
  </si>
  <si>
    <t>LX-0095-01-0110A</t>
  </si>
  <si>
    <t>LX-0095-01-0110B</t>
  </si>
  <si>
    <t>LX-0095-01-0110C</t>
  </si>
  <si>
    <t>LX-0095-01-0110D</t>
  </si>
  <si>
    <t>LX-0095-01-0110E</t>
  </si>
  <si>
    <t>LX-0095-01-0110F</t>
  </si>
  <si>
    <t>LX-0095-01-0110G</t>
  </si>
  <si>
    <t>LX-0095-01-0110H</t>
  </si>
  <si>
    <t>LX-0095-01-0130A</t>
  </si>
  <si>
    <t>LX-0095-01-0130B</t>
  </si>
  <si>
    <t>LX-0095-01-0101</t>
  </si>
  <si>
    <t>LX-0095-01-0110</t>
  </si>
  <si>
    <t>LX-0095-01-0120</t>
  </si>
  <si>
    <t>LX-0095-01-0130</t>
  </si>
  <si>
    <t>Champions Court I 1st Flr Rm 101</t>
  </si>
  <si>
    <t>Champions Court I 1st Flr Rm 110</t>
  </si>
  <si>
    <t>Champions Court I 1st Flr Rm 120</t>
  </si>
  <si>
    <t>Champions Court I 1st Flr Rm 130</t>
  </si>
  <si>
    <t>Champions Court I 1st Flr Rm 101A</t>
  </si>
  <si>
    <t>Champions Court I 1st Flr Rm 101B</t>
  </si>
  <si>
    <t>Champions Court I 1st Flr Rm 101C</t>
  </si>
  <si>
    <t>Champions Court I 1st Flr Rm 101C1</t>
  </si>
  <si>
    <t>Champions Court I 1st Flr Rm 110A</t>
  </si>
  <si>
    <t>Champions Court I 1st Flr Rm 110B</t>
  </si>
  <si>
    <t>Champions Court I 1st Flr Rm 110C</t>
  </si>
  <si>
    <t>Champions Court I 1st Flr Rm 110D</t>
  </si>
  <si>
    <t>Champions Court I 1st Flr Rm 110E</t>
  </si>
  <si>
    <t>Champions Court I 1st Flr Rm 110F</t>
  </si>
  <si>
    <t>Champions Court I 1st Flr Rm 110G</t>
  </si>
  <si>
    <t>Champions Court I 1st Flr Rm 110H</t>
  </si>
  <si>
    <t>Champions Court I 1st Flr Rm 130A</t>
  </si>
  <si>
    <t>Champions Court I 1st Flr Rm 130B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</si>
</sst>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4A3C8C"/>
      <name val="Verdana"/>
      <family val="2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0" fontId="26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  <xf numFmtId="49" fontId="0" fillId="0" borderId="0" xfId="0" applyNumberFormat="1" applyFill="1" applyBorder="1"/>
    <xf numFmtId="0" fontId="16" fillId="0" borderId="0" xfId="0" applyFont="1" applyFill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25" fillId="0" borderId="0" xfId="0" applyFont="1" applyFill="1" applyBorder="1" applyAlignment="1">
      <alignment vertical="center"/>
    </xf>
    <xf numFmtId="0" fontId="0" fillId="0" borderId="0" xfId="0" applyFill="1" applyBorder="1"/>
    <xf numFmtId="0" fontId="26" fillId="0" borderId="0" xfId="44" applyFill="1" applyBorder="1" applyAlignment="1">
      <alignment vertical="center"/>
    </xf>
    <xf numFmtId="0" fontId="0" fillId="0" borderId="0" xfId="0" applyFont="1" applyFill="1" applyBorder="1" applyAlignment="1" applyProtection="1">
      <alignment wrapTex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1"/>
  <sheetViews>
    <sheetView tabSelected="1" zoomScale="90" zoomScaleNormal="90" workbookViewId="0">
      <selection activeCell="C27" sqref="C27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6" t="s">
        <v>7</v>
      </c>
      <c r="B1" s="77" t="s">
        <v>75</v>
      </c>
      <c r="C1" s="77"/>
      <c r="F1" s="68" t="s">
        <v>10</v>
      </c>
      <c r="G1" s="18">
        <v>42524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7" t="s">
        <v>8</v>
      </c>
      <c r="B2" s="78" t="str">
        <f>VLOOKUP(B1,BuildingList!A:B,2,FALSE)</f>
        <v>Champions Court I</v>
      </c>
      <c r="C2" s="78"/>
      <c r="F2" s="69" t="s">
        <v>12</v>
      </c>
      <c r="G2" s="22" t="s">
        <v>74</v>
      </c>
      <c r="H2" s="16" t="s">
        <v>88</v>
      </c>
      <c r="J2" s="15">
        <f>G25-J25</f>
        <v>0</v>
      </c>
      <c r="K2" s="15">
        <f>H25-M25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29.4" thickTop="1" x14ac:dyDescent="0.3">
      <c r="A6" s="48" t="s">
        <v>78</v>
      </c>
      <c r="B6" s="48" t="s">
        <v>77</v>
      </c>
      <c r="C6" s="42" t="s">
        <v>22</v>
      </c>
      <c r="D6" s="41" t="s">
        <v>5</v>
      </c>
      <c r="E6" s="50">
        <v>74</v>
      </c>
      <c r="F6" s="50">
        <v>71</v>
      </c>
      <c r="G6" s="50" t="s">
        <v>13</v>
      </c>
      <c r="H6" s="41" t="s">
        <v>13</v>
      </c>
      <c r="I6" s="42" t="s">
        <v>89</v>
      </c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ht="15.75" customHeight="1" x14ac:dyDescent="0.3">
      <c r="A7" s="61" t="s">
        <v>79</v>
      </c>
      <c r="B7" s="48" t="s">
        <v>77</v>
      </c>
      <c r="C7" s="42" t="s">
        <v>22</v>
      </c>
      <c r="D7" s="41" t="s">
        <v>5</v>
      </c>
      <c r="E7" s="62">
        <v>1018</v>
      </c>
      <c r="F7" s="62">
        <v>764</v>
      </c>
      <c r="G7" s="50" t="s">
        <v>13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x14ac:dyDescent="0.3">
      <c r="A8" s="63" t="s">
        <v>80</v>
      </c>
      <c r="B8" s="48" t="s">
        <v>77</v>
      </c>
      <c r="C8" s="42" t="s">
        <v>22</v>
      </c>
      <c r="D8" s="41" t="s">
        <v>5</v>
      </c>
      <c r="E8" s="62">
        <v>94</v>
      </c>
      <c r="F8" s="50">
        <v>93</v>
      </c>
      <c r="G8" s="50" t="s">
        <v>13</v>
      </c>
      <c r="H8" s="41" t="s">
        <v>13</v>
      </c>
      <c r="I8" s="42"/>
      <c r="J8" s="59" t="str">
        <f>IF(G8="No Change","N/A",IF(G8="New Tag Required",Lookup!F:F,IF(G8="Remove Old Tag",Lookup!F:F,IF(G8="N/A","N/A",""))))</f>
        <v>N/A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3">
      <c r="A9" s="63" t="s">
        <v>87</v>
      </c>
      <c r="B9" s="48" t="s">
        <v>77</v>
      </c>
      <c r="C9" s="42" t="s">
        <v>50</v>
      </c>
      <c r="D9" s="41" t="s">
        <v>5</v>
      </c>
      <c r="E9" s="62">
        <v>23</v>
      </c>
      <c r="F9" s="50">
        <v>24</v>
      </c>
      <c r="G9" s="50" t="s">
        <v>13</v>
      </c>
      <c r="H9" s="41" t="s">
        <v>13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x14ac:dyDescent="0.3">
      <c r="A10" s="63">
        <v>110</v>
      </c>
      <c r="B10" s="48" t="s">
        <v>77</v>
      </c>
      <c r="C10" s="42" t="s">
        <v>22</v>
      </c>
      <c r="D10" s="41" t="s">
        <v>5</v>
      </c>
      <c r="E10" s="62">
        <v>2260</v>
      </c>
      <c r="F10" s="50">
        <v>2242</v>
      </c>
      <c r="G10" s="50" t="s">
        <v>13</v>
      </c>
      <c r="H10" s="41" t="s">
        <v>13</v>
      </c>
      <c r="I10" s="42"/>
      <c r="J10" s="59" t="str">
        <f>IF(G10="No Change","N/A",IF(G10="New Tag Required",Lookup!F:F,IF(G10="Remove Old Tag",Lookup!F:F,IF(G10="N/A","N/A",""))))</f>
        <v>N/A</v>
      </c>
      <c r="K10" s="60"/>
      <c r="L10" s="59"/>
      <c r="M10" s="59" t="str">
        <f>IF(H10="No Change","N/A",IF(H10="New Tag Required",Lookup!F:F,IF(H10="Remove Old Sign",Lookup!F:F,IF(H10="N/A","N/A",""))))</f>
        <v>N/A</v>
      </c>
      <c r="N10" s="60"/>
      <c r="O10" s="59"/>
    </row>
    <row r="11" spans="1:16" s="41" customFormat="1" x14ac:dyDescent="0.3">
      <c r="A11" s="63" t="s">
        <v>81</v>
      </c>
      <c r="B11" s="48" t="s">
        <v>77</v>
      </c>
      <c r="C11" s="42" t="s">
        <v>50</v>
      </c>
      <c r="D11" s="41" t="s">
        <v>5</v>
      </c>
      <c r="E11" s="62">
        <v>206</v>
      </c>
      <c r="F11" s="50">
        <v>261</v>
      </c>
      <c r="G11" s="50" t="s">
        <v>13</v>
      </c>
      <c r="H11" s="41" t="s">
        <v>13</v>
      </c>
      <c r="I11" s="42"/>
      <c r="J11" s="59" t="str">
        <f>IF(G11="No Change","N/A",IF(G11="New Tag Required",Lookup!F:F,IF(G11="Remove Old Tag",Lookup!F:F,IF(G11="N/A","N/A",""))))</f>
        <v>N/A</v>
      </c>
      <c r="K11" s="60"/>
      <c r="L11" s="59"/>
      <c r="M11" s="59" t="str">
        <f>IF(H11="No Change","N/A",IF(H11="New Tag Required",Lookup!F:F,IF(H11="Remove Old Sign",Lookup!F:F,IF(H11="N/A","N/A",""))))</f>
        <v>N/A</v>
      </c>
      <c r="N11" s="60"/>
      <c r="O11" s="59"/>
    </row>
    <row r="12" spans="1:16" s="41" customFormat="1" x14ac:dyDescent="0.3">
      <c r="A12" s="63" t="s">
        <v>82</v>
      </c>
      <c r="B12" s="48" t="s">
        <v>77</v>
      </c>
      <c r="C12" s="42" t="s">
        <v>50</v>
      </c>
      <c r="D12" s="41" t="s">
        <v>5</v>
      </c>
      <c r="E12" s="62">
        <v>322</v>
      </c>
      <c r="F12" s="50">
        <v>323</v>
      </c>
      <c r="G12" s="50" t="s">
        <v>13</v>
      </c>
      <c r="H12" s="41" t="s">
        <v>13</v>
      </c>
      <c r="I12" s="42"/>
      <c r="J12" s="59" t="str">
        <f>IF(G12="No Change","N/A",IF(G12="New Tag Required",Lookup!F:F,IF(G12="Remove Old Tag",Lookup!F:F,IF(G12="N/A","N/A",""))))</f>
        <v>N/A</v>
      </c>
      <c r="K12" s="60"/>
      <c r="L12" s="59"/>
      <c r="M12" s="59" t="str">
        <f>IF(H12="No Change","N/A",IF(H12="New Tag Required",Lookup!F:F,IF(H12="Remove Old Sign",Lookup!F:F,IF(H12="N/A","N/A",""))))</f>
        <v>N/A</v>
      </c>
      <c r="N12" s="60"/>
      <c r="O12" s="59"/>
    </row>
    <row r="13" spans="1:16" s="41" customFormat="1" x14ac:dyDescent="0.3">
      <c r="A13" s="63" t="s">
        <v>83</v>
      </c>
      <c r="B13" s="48" t="s">
        <v>77</v>
      </c>
      <c r="C13" s="42" t="s">
        <v>50</v>
      </c>
      <c r="D13" s="41" t="s">
        <v>5</v>
      </c>
      <c r="E13" s="62">
        <v>69</v>
      </c>
      <c r="F13" s="50">
        <v>70</v>
      </c>
      <c r="G13" s="50" t="s">
        <v>13</v>
      </c>
      <c r="H13" s="41" t="s">
        <v>13</v>
      </c>
      <c r="I13" s="42"/>
      <c r="J13" s="59" t="str">
        <f>IF(G13="No Change","N/A",IF(G13="New Tag Required",Lookup!F:F,IF(G13="Remove Old Tag",Lookup!F:F,IF(G13="N/A","N/A",""))))</f>
        <v>N/A</v>
      </c>
      <c r="K13" s="64"/>
      <c r="L13" s="42"/>
      <c r="M13" s="59" t="str">
        <f>IF(H13="No Change","N/A",IF(H13="New Tag Required",Lookup!F:F,IF(H13="Remove Old Sign",Lookup!F:F,IF(H13="N/A","N/A",""))))</f>
        <v>N/A</v>
      </c>
      <c r="N13" s="64"/>
      <c r="O13" s="42"/>
    </row>
    <row r="14" spans="1:16" s="41" customFormat="1" x14ac:dyDescent="0.3">
      <c r="A14" s="48" t="s">
        <v>84</v>
      </c>
      <c r="B14" s="48" t="s">
        <v>77</v>
      </c>
      <c r="C14" s="42" t="s">
        <v>50</v>
      </c>
      <c r="D14" s="41" t="s">
        <v>5</v>
      </c>
      <c r="E14" s="62">
        <v>31</v>
      </c>
      <c r="F14" s="50">
        <v>32</v>
      </c>
      <c r="G14" s="50" t="s">
        <v>13</v>
      </c>
      <c r="H14" s="41" t="s">
        <v>13</v>
      </c>
      <c r="I14" s="42"/>
      <c r="J14" s="59" t="str">
        <f>IF(G14="No Change","N/A",IF(G14="New Tag Required",Lookup!F:F,IF(G14="Remove Old Tag",Lookup!F:F,IF(G14="N/A","N/A",""))))</f>
        <v>N/A</v>
      </c>
      <c r="K14" s="64"/>
      <c r="L14" s="42"/>
      <c r="M14" s="59" t="str">
        <f>IF(H14="No Change","N/A",IF(H14="New Tag Required",Lookup!F:F,IF(H14="Remove Old Sign",Lookup!F:F,IF(H14="N/A","N/A",""))))</f>
        <v>N/A</v>
      </c>
      <c r="N14" s="64"/>
      <c r="O14" s="42"/>
    </row>
    <row r="15" spans="1:16" s="41" customFormat="1" x14ac:dyDescent="0.3">
      <c r="A15" s="48" t="s">
        <v>76</v>
      </c>
      <c r="B15" s="48" t="s">
        <v>77</v>
      </c>
      <c r="C15" s="42" t="s">
        <v>22</v>
      </c>
      <c r="D15" s="41" t="s">
        <v>5</v>
      </c>
      <c r="E15" s="50">
        <v>183</v>
      </c>
      <c r="F15" s="50">
        <v>184</v>
      </c>
      <c r="G15" s="50" t="s">
        <v>13</v>
      </c>
      <c r="H15" s="41" t="s">
        <v>13</v>
      </c>
      <c r="I15" s="42"/>
      <c r="J15" s="59" t="str">
        <f>IF(G15="No Change","N/A",IF(G15="New Tag Required",Lookup!F:F,IF(G15="Remove Old Tag",Lookup!F:F,IF(G15="N/A","N/A",""))))</f>
        <v>N/A</v>
      </c>
      <c r="K15" s="64"/>
      <c r="L15" s="42"/>
      <c r="M15" s="59" t="str">
        <f>IF(H15="No Change","N/A",IF(H15="New Tag Required",Lookup!F:F,IF(H15="Remove Old Sign",Lookup!F:F,IF(H15="N/A","N/A",""))))</f>
        <v>N/A</v>
      </c>
      <c r="N15" s="64"/>
      <c r="O15" s="42"/>
    </row>
    <row r="16" spans="1:16" s="41" customFormat="1" x14ac:dyDescent="0.3">
      <c r="A16" s="63" t="s">
        <v>85</v>
      </c>
      <c r="B16" s="48" t="s">
        <v>77</v>
      </c>
      <c r="C16" s="42" t="s">
        <v>22</v>
      </c>
      <c r="D16" s="41" t="s">
        <v>5</v>
      </c>
      <c r="E16" s="50">
        <v>74</v>
      </c>
      <c r="F16" s="50">
        <v>71</v>
      </c>
      <c r="G16" s="50" t="s">
        <v>13</v>
      </c>
      <c r="H16" s="41" t="s">
        <v>13</v>
      </c>
      <c r="I16" s="42"/>
      <c r="J16" s="59" t="str">
        <f>IF(G16="No Change","N/A",IF(G16="New Tag Required",Lookup!F:F,IF(G16="Remove Old Tag",Lookup!F:F,IF(G16="N/A","N/A",""))))</f>
        <v>N/A</v>
      </c>
      <c r="K16" s="64"/>
      <c r="L16" s="42"/>
      <c r="M16" s="59" t="str">
        <f>IF(H16="No Change","N/A",IF(H16="New Tag Required",Lookup!F:F,IF(H16="Remove Old Sign",Lookup!F:F,IF(H16="N/A","N/A",""))))</f>
        <v>N/A</v>
      </c>
      <c r="N16" s="64"/>
      <c r="O16" s="42"/>
    </row>
    <row r="17" spans="1:15" s="41" customFormat="1" x14ac:dyDescent="0.3">
      <c r="A17" s="63">
        <v>120</v>
      </c>
      <c r="B17" s="48" t="s">
        <v>77</v>
      </c>
      <c r="C17" s="42" t="s">
        <v>50</v>
      </c>
      <c r="D17" s="41" t="s">
        <v>5</v>
      </c>
      <c r="E17" s="50">
        <v>578</v>
      </c>
      <c r="F17" s="50">
        <v>579</v>
      </c>
      <c r="G17" s="50" t="s">
        <v>13</v>
      </c>
      <c r="H17" s="41" t="s">
        <v>13</v>
      </c>
      <c r="I17" s="42"/>
      <c r="J17" s="59" t="str">
        <f>IF(G17="No Change","N/A",IF(G17="New Tag Required",Lookup!F:F,IF(G17="Remove Old Tag",Lookup!F:F,IF(G17="N/A","N/A",""))))</f>
        <v>N/A</v>
      </c>
      <c r="K17" s="64"/>
      <c r="L17" s="42"/>
      <c r="M17" s="59" t="str">
        <f>IF(H17="No Change","N/A",IF(H17="New Tag Required",Lookup!F:F,IF(H17="Remove Old Sign",Lookup!F:F,IF(H17="N/A","N/A",""))))</f>
        <v>N/A</v>
      </c>
      <c r="N17" s="64"/>
      <c r="O17" s="42"/>
    </row>
    <row r="18" spans="1:15" s="41" customFormat="1" x14ac:dyDescent="0.3">
      <c r="A18" s="63">
        <v>130</v>
      </c>
      <c r="B18" s="48" t="s">
        <v>77</v>
      </c>
      <c r="C18" s="42" t="s">
        <v>50</v>
      </c>
      <c r="D18" s="41" t="s">
        <v>5</v>
      </c>
      <c r="E18" s="50">
        <v>2274</v>
      </c>
      <c r="F18" s="50">
        <v>2513</v>
      </c>
      <c r="G18" s="50" t="s">
        <v>13</v>
      </c>
      <c r="H18" s="41" t="s">
        <v>13</v>
      </c>
      <c r="I18" s="42"/>
      <c r="J18" s="59" t="str">
        <f>IF(G18="No Change","N/A",IF(G18="New Tag Required",Lookup!F:F,IF(G18="Remove Old Tag",Lookup!F:F,IF(G18="N/A","N/A",""))))</f>
        <v>N/A</v>
      </c>
      <c r="K18" s="65"/>
      <c r="M18" s="59" t="str">
        <f>IF(H18="No Change","N/A",IF(H18="New Tag Required",Lookup!F:F,IF(H18="Remove Old Sign",Lookup!F:F,IF(H18="N/A","N/A",""))))</f>
        <v>N/A</v>
      </c>
      <c r="N18" s="64"/>
      <c r="O18" s="42"/>
    </row>
    <row r="19" spans="1:15" s="41" customFormat="1" x14ac:dyDescent="0.3">
      <c r="A19" s="49" t="s">
        <v>86</v>
      </c>
      <c r="B19" s="48" t="s">
        <v>77</v>
      </c>
      <c r="C19" s="42" t="s">
        <v>50</v>
      </c>
      <c r="D19" s="41" t="s">
        <v>5</v>
      </c>
      <c r="E19" s="50">
        <v>101</v>
      </c>
      <c r="F19" s="50">
        <v>124</v>
      </c>
      <c r="G19" s="50" t="s">
        <v>13</v>
      </c>
      <c r="H19" s="41" t="s">
        <v>13</v>
      </c>
      <c r="I19" s="42"/>
      <c r="J19" s="59" t="str">
        <f>IF(G19="No Change","N/A",IF(G19="New Tag Required",Lookup!F:F,IF(G19="Remove Old Tag",Lookup!F:F,IF(G19="N/A","N/A",""))))</f>
        <v>N/A</v>
      </c>
      <c r="K19" s="65"/>
      <c r="M19" s="59" t="str">
        <f>IF(H19="No Change","N/A",IF(H19="New Tag Required",Lookup!F:F,IF(H19="Remove Old Sign",Lookup!F:F,IF(H19="N/A","N/A",""))))</f>
        <v>N/A</v>
      </c>
      <c r="N19" s="65"/>
    </row>
    <row r="20" spans="1:15" s="41" customFormat="1" x14ac:dyDescent="0.3">
      <c r="A20" s="49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5"/>
      <c r="M20" s="59" t="str">
        <f>IF(H20="No Change","N/A",IF(H20="New Tag Required",Lookup!F:F,IF(H20="Remove Old Sign",Lookup!F:F,IF(H20="N/A","N/A",""))))</f>
        <v/>
      </c>
      <c r="N20" s="65"/>
    </row>
    <row r="21" spans="1:15" x14ac:dyDescent="0.3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5" x14ac:dyDescent="0.3">
      <c r="F22" s="30"/>
      <c r="G22" s="30"/>
      <c r="J22" s="10" t="str">
        <f>IF(G22="No Change","N/A",IF(G22="New Tag Required",Lookup!F:F,IF(G22="Remove Old Tag",Lookup!F:F,IF(G22="N/A","N/A",""))))</f>
        <v/>
      </c>
      <c r="K22" s="32"/>
      <c r="M22" s="10" t="str">
        <f>IF(H22="No Change","N/A",IF(H22="New Tag Required",Lookup!F:F,IF(H22="Remove Old Sign",Lookup!F:F,IF(H22="N/A","N/A",""))))</f>
        <v/>
      </c>
      <c r="N22" s="32"/>
    </row>
    <row r="23" spans="1:15" ht="15" thickBot="1" x14ac:dyDescent="0.35">
      <c r="A23" s="56"/>
      <c r="C23" s="11"/>
      <c r="E23" s="30"/>
      <c r="F23" s="30"/>
      <c r="G23" s="30"/>
      <c r="K23" s="32"/>
      <c r="N23" s="32"/>
    </row>
    <row r="24" spans="1:15" ht="43.2" x14ac:dyDescent="0.3">
      <c r="A24" s="56"/>
      <c r="C24" s="11"/>
      <c r="E24" s="30"/>
      <c r="F24" s="30"/>
      <c r="G24" s="74" t="s">
        <v>46</v>
      </c>
      <c r="H24" s="75" t="s">
        <v>47</v>
      </c>
      <c r="J24" s="76" t="s">
        <v>41</v>
      </c>
      <c r="K24" s="10"/>
      <c r="L24" s="10"/>
      <c r="M24" s="76" t="s">
        <v>42</v>
      </c>
    </row>
    <row r="25" spans="1:15" ht="15" thickBot="1" x14ac:dyDescent="0.35">
      <c r="A25" s="56"/>
      <c r="C25" s="11"/>
      <c r="E25" s="30"/>
      <c r="F25" s="30"/>
      <c r="G25" s="14">
        <f>COUNTIF(G6:G24,"New Tag Required")</f>
        <v>0</v>
      </c>
      <c r="H25" s="13">
        <f>COUNTIF(H6:H24,"New Sign Required")</f>
        <v>0</v>
      </c>
      <c r="J25" s="12">
        <f>COUNTIF(J6:J24,"Installed")</f>
        <v>0</v>
      </c>
      <c r="K25" s="10"/>
      <c r="L25" s="10"/>
      <c r="M25" s="12">
        <f>COUNTIF(M6:M24,"Installed")</f>
        <v>0</v>
      </c>
    </row>
    <row r="26" spans="1:15" x14ac:dyDescent="0.3">
      <c r="A26" s="56"/>
      <c r="C26" s="11"/>
      <c r="E26" s="30"/>
      <c r="F26" s="30"/>
      <c r="G26" s="30"/>
    </row>
    <row r="27" spans="1:15" x14ac:dyDescent="0.3">
      <c r="A27" s="56"/>
      <c r="C27" s="11"/>
      <c r="E27" s="30"/>
      <c r="F27" s="30"/>
      <c r="G27" s="30"/>
    </row>
    <row r="28" spans="1:15" x14ac:dyDescent="0.3">
      <c r="A28" s="56"/>
      <c r="C28" s="11"/>
      <c r="E28" s="30"/>
      <c r="F28" s="30"/>
      <c r="G28" s="30"/>
    </row>
    <row r="29" spans="1:15" x14ac:dyDescent="0.3">
      <c r="A29" s="56"/>
      <c r="C29" s="11"/>
      <c r="E29" s="30"/>
      <c r="F29" s="30"/>
      <c r="G29" s="30"/>
    </row>
    <row r="30" spans="1:15" x14ac:dyDescent="0.3">
      <c r="A30" s="56"/>
      <c r="C30" s="11"/>
      <c r="E30" s="30"/>
      <c r="F30" s="30"/>
      <c r="G30" s="30"/>
    </row>
    <row r="31" spans="1:15" x14ac:dyDescent="0.3">
      <c r="A31" s="56"/>
      <c r="C31" s="11"/>
      <c r="E31" s="30"/>
      <c r="F31" s="30"/>
      <c r="G31" s="30"/>
    </row>
    <row r="32" spans="1:15" x14ac:dyDescent="0.3">
      <c r="A32" s="56"/>
      <c r="C32" s="11"/>
      <c r="E32" s="30"/>
      <c r="F32" s="30"/>
      <c r="G32" s="30"/>
    </row>
    <row r="33" spans="1:7" x14ac:dyDescent="0.3">
      <c r="A33" s="57"/>
      <c r="C33" s="11"/>
      <c r="E33" s="30"/>
      <c r="F33" s="33"/>
      <c r="G33" s="30"/>
    </row>
    <row r="34" spans="1:7" x14ac:dyDescent="0.3">
      <c r="A34" s="57"/>
      <c r="C34" s="11"/>
      <c r="E34" s="30"/>
      <c r="F34" s="33"/>
      <c r="G34" s="30"/>
    </row>
    <row r="35" spans="1:7" x14ac:dyDescent="0.3">
      <c r="A35" s="57"/>
      <c r="C35" s="11"/>
      <c r="E35" s="30"/>
      <c r="F35" s="34"/>
      <c r="G35" s="30"/>
    </row>
    <row r="36" spans="1:7" x14ac:dyDescent="0.3">
      <c r="A36" s="56"/>
      <c r="C36" s="11"/>
      <c r="E36" s="30"/>
      <c r="F36" s="33"/>
      <c r="G36" s="30"/>
    </row>
    <row r="37" spans="1:7" x14ac:dyDescent="0.3">
      <c r="A37" s="56"/>
      <c r="C37" s="11"/>
      <c r="E37" s="30"/>
      <c r="F37" s="33"/>
      <c r="G37" s="30"/>
    </row>
    <row r="38" spans="1:7" x14ac:dyDescent="0.3">
      <c r="A38" s="58"/>
      <c r="C38" s="11"/>
      <c r="E38" s="30"/>
      <c r="F38" s="30"/>
      <c r="G38" s="30"/>
    </row>
    <row r="39" spans="1:7" x14ac:dyDescent="0.3">
      <c r="A39" s="58"/>
      <c r="C39" s="11"/>
      <c r="E39" s="30"/>
      <c r="F39" s="30"/>
      <c r="G39" s="30"/>
    </row>
    <row r="40" spans="1:7" x14ac:dyDescent="0.3">
      <c r="A40" s="58"/>
      <c r="C40" s="11"/>
      <c r="E40" s="30"/>
      <c r="F40" s="30"/>
      <c r="G40" s="30"/>
    </row>
    <row r="41" spans="1:7" x14ac:dyDescent="0.3">
      <c r="A41" s="58"/>
      <c r="C41" s="11"/>
      <c r="E41" s="30"/>
      <c r="F41" s="30"/>
      <c r="G41" s="30"/>
    </row>
    <row r="42" spans="1:7" x14ac:dyDescent="0.3">
      <c r="A42" s="58"/>
      <c r="C42" s="11"/>
      <c r="E42" s="30"/>
      <c r="F42" s="31"/>
      <c r="G42" s="30"/>
    </row>
    <row r="43" spans="1:7" x14ac:dyDescent="0.3">
      <c r="A43" s="58"/>
      <c r="C43" s="11"/>
      <c r="E43" s="30"/>
      <c r="F43" s="30"/>
      <c r="G43" s="30"/>
    </row>
    <row r="44" spans="1:7" x14ac:dyDescent="0.3">
      <c r="A44" s="58"/>
      <c r="C44" s="11"/>
      <c r="E44" s="30"/>
      <c r="F44" s="30"/>
      <c r="G44" s="30"/>
    </row>
    <row r="45" spans="1:7" x14ac:dyDescent="0.3">
      <c r="A45" s="56"/>
      <c r="C45" s="11"/>
      <c r="E45" s="30"/>
      <c r="F45" s="30"/>
      <c r="G45" s="30"/>
    </row>
    <row r="46" spans="1:7" x14ac:dyDescent="0.3">
      <c r="A46" s="56"/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191" spans="3:3" x14ac:dyDescent="0.3">
      <c r="C19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dataConsolidate/>
  <mergeCells count="2">
    <mergeCell ref="B1:C1"/>
    <mergeCell ref="B2:C2"/>
  </mergeCells>
  <conditionalFormatting sqref="G30:G44 G6:G23">
    <cfRule type="containsText" dxfId="37" priority="124" operator="containsText" text="New Tag Required">
      <formula>NOT(ISERROR(SEARCH("New Tag Required",G6)))</formula>
    </cfRule>
  </conditionalFormatting>
  <conditionalFormatting sqref="D6 D23:D90 D8:D21">
    <cfRule type="containsText" dxfId="36" priority="123" operator="containsText" text="Yes">
      <formula>NOT(ISERROR(SEARCH("Yes",D6)))</formula>
    </cfRule>
  </conditionalFormatting>
  <conditionalFormatting sqref="H30:H90 H191:H412 H6:H23">
    <cfRule type="containsText" dxfId="35" priority="111" operator="containsText" text="New Sign Required">
      <formula>NOT(ISERROR(SEARCH("New Sign Required",H6)))</formula>
    </cfRule>
  </conditionalFormatting>
  <conditionalFormatting sqref="G30:G90 G6:H23">
    <cfRule type="containsText" dxfId="34" priority="110" operator="containsText" text="Action Required">
      <formula>NOT(ISERROR(SEARCH("Action Required",G6)))</formula>
    </cfRule>
  </conditionalFormatting>
  <conditionalFormatting sqref="H30:H90">
    <cfRule type="containsText" dxfId="33" priority="109" operator="containsText" text="Action Required">
      <formula>NOT(ISERROR(SEARCH("Action Required",H30)))</formula>
    </cfRule>
  </conditionalFormatting>
  <conditionalFormatting sqref="G26:G29">
    <cfRule type="containsText" dxfId="32" priority="51" operator="containsText" text="New Tag Required">
      <formula>NOT(ISERROR(SEARCH("New Tag Required",G26)))</formula>
    </cfRule>
  </conditionalFormatting>
  <conditionalFormatting sqref="H26:H29">
    <cfRule type="containsText" dxfId="31" priority="49" operator="containsText" text="New Sign Required">
      <formula>NOT(ISERROR(SEARCH("New Sign Required",H26)))</formula>
    </cfRule>
  </conditionalFormatting>
  <conditionalFormatting sqref="G26:G29">
    <cfRule type="containsText" dxfId="30" priority="48" operator="containsText" text="Action Required">
      <formula>NOT(ISERROR(SEARCH("Action Required",G26)))</formula>
    </cfRule>
  </conditionalFormatting>
  <conditionalFormatting sqref="H26:H29">
    <cfRule type="containsText" dxfId="29" priority="47" operator="containsText" text="Action Required">
      <formula>NOT(ISERROR(SEARCH("Action Required",H26)))</formula>
    </cfRule>
  </conditionalFormatting>
  <conditionalFormatting sqref="D6">
    <cfRule type="containsText" dxfId="28" priority="45" operator="containsText" text="Yes">
      <formula>NOT(ISERROR(SEARCH("Yes",D6)))</formula>
    </cfRule>
  </conditionalFormatting>
  <conditionalFormatting sqref="D91:D190">
    <cfRule type="containsText" dxfId="27" priority="43" operator="containsText" text="Yes">
      <formula>NOT(ISERROR(SEARCH("Yes",D91)))</formula>
    </cfRule>
  </conditionalFormatting>
  <conditionalFormatting sqref="H91:H190">
    <cfRule type="containsText" dxfId="26" priority="42" operator="containsText" text="New Sign Required">
      <formula>NOT(ISERROR(SEARCH("New Sign Required",H91)))</formula>
    </cfRule>
  </conditionalFormatting>
  <conditionalFormatting sqref="G91:G190">
    <cfRule type="containsText" dxfId="25" priority="41" operator="containsText" text="Action Required">
      <formula>NOT(ISERROR(SEARCH("Action Required",G91)))</formula>
    </cfRule>
  </conditionalFormatting>
  <conditionalFormatting sqref="H91:H190">
    <cfRule type="containsText" dxfId="24" priority="40" operator="containsText" text="Action Required">
      <formula>NOT(ISERROR(SEARCH("Action Required",H91)))</formula>
    </cfRule>
  </conditionalFormatting>
  <conditionalFormatting sqref="D7">
    <cfRule type="containsText" dxfId="23" priority="37" operator="containsText" text="Yes">
      <formula>NOT(ISERROR(SEARCH("Yes",D7)))</formula>
    </cfRule>
  </conditionalFormatting>
  <conditionalFormatting sqref="J2:N2">
    <cfRule type="cellIs" dxfId="22" priority="17" operator="notEqual">
      <formula>0</formula>
    </cfRule>
  </conditionalFormatting>
  <conditionalFormatting sqref="J6:J22">
    <cfRule type="cellIs" dxfId="21" priority="16" operator="equal">
      <formula>0</formula>
    </cfRule>
  </conditionalFormatting>
  <conditionalFormatting sqref="M6:M22">
    <cfRule type="cellIs" dxfId="20" priority="15" operator="equal">
      <formula>0</formula>
    </cfRule>
  </conditionalFormatting>
  <conditionalFormatting sqref="J6:J22 M6:M22">
    <cfRule type="cellIs" dxfId="19" priority="12" operator="equal">
      <formula>"In Progress"</formula>
    </cfRule>
    <cfRule type="cellIs" dxfId="18" priority="13" operator="equal">
      <formula>"Log Issues"</formula>
    </cfRule>
    <cfRule type="cellIs" dxfId="17" priority="14" operator="equal">
      <formula>"N/A"</formula>
    </cfRule>
  </conditionalFormatting>
  <conditionalFormatting sqref="K6:L12">
    <cfRule type="expression" dxfId="16" priority="11">
      <formula>$J6="Log Issues"</formula>
    </cfRule>
  </conditionalFormatting>
  <conditionalFormatting sqref="N6:N12">
    <cfRule type="expression" dxfId="15" priority="10">
      <formula>$M6="Log Issues"</formula>
    </cfRule>
  </conditionalFormatting>
  <conditionalFormatting sqref="H1:H1048576">
    <cfRule type="containsText" dxfId="14" priority="4" operator="containsText" text="Remove Old Sign">
      <formula>NOT(ISERROR(SEARCH("Remove Old Sign",H1)))</formula>
    </cfRule>
    <cfRule type="containsText" dxfId="13" priority="5" operator="containsText" text="Move Sign to New Location">
      <formula>NOT(ISERROR(SEARCH("Move Sign to New Location",H1)))</formula>
    </cfRule>
  </conditionalFormatting>
  <conditionalFormatting sqref="G1:G1048576">
    <cfRule type="containsText" dxfId="12" priority="3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23:D65 D6:D21">
      <formula1>YesNo</formula1>
    </dataValidation>
    <dataValidation type="list" allowBlank="1" showInputMessage="1" showErrorMessage="1" sqref="H191:H39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H26:H190 H23</xm:sqref>
        </x14:dataValidation>
        <x14:dataValidation type="list" allowBlank="1" showInputMessage="1" showErrorMessage="1">
          <x14:formula1>
            <xm:f>Lookup!$A$1:$A$4</xm:f>
          </x14:formula1>
          <xm:sqref>G26:G190 G23</xm:sqref>
        </x14:dataValidation>
        <x14:dataValidation type="list" allowBlank="1" showInputMessage="1">
          <x14:formula1>
            <xm:f>Lookup!$E$1:$E$19</xm:f>
          </x14:formula1>
          <xm:sqref>C23:C190 C6:C21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G6:G22</xm:sqref>
        </x14:dataValidation>
        <x14:dataValidation type="list" allowBlank="1" showInputMessage="1" showErrorMessage="1">
          <x14:formula1>
            <xm:f>Lookup!$D$1:$D$10</xm:f>
          </x14:formula1>
          <xm:sqref>H6:H22</xm:sqref>
        </x14:dataValidation>
        <x14:dataValidation type="list" allowBlank="1" showInputMessage="1" showErrorMessage="1">
          <x14:formula1>
            <xm:f>Lookup!$F$1:$F$7</xm:f>
          </x14:formula1>
          <xm:sqref>J6:J22</xm:sqref>
        </x14:dataValidation>
        <x14:dataValidation type="list" allowBlank="1" showInputMessage="1" showErrorMessage="1">
          <x14:formula1>
            <xm:f>Lookup!$F$1:$F$8</xm:f>
          </x14:formula1>
          <xm:sqref>M6:M22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9"/>
  <sheetViews>
    <sheetView zoomScale="90" zoomScaleNormal="90" workbookViewId="0">
      <selection activeCell="G22" sqref="G22"/>
    </sheetView>
  </sheetViews>
  <sheetFormatPr defaultColWidth="9.109375" defaultRowHeight="14.4" x14ac:dyDescent="0.3"/>
  <cols>
    <col min="1" max="1" width="22.44140625" style="48" bestFit="1" customWidth="1"/>
    <col min="2" max="2" width="38.664062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5" x14ac:dyDescent="0.3">
      <c r="A1" s="37" t="s">
        <v>7</v>
      </c>
      <c r="B1" s="38" t="str">
        <f>'KD Changes'!B1:C1</f>
        <v>0095</v>
      </c>
      <c r="C1" s="39"/>
      <c r="D1" s="17" t="s">
        <v>10</v>
      </c>
      <c r="E1" s="40">
        <f>'KD Changes'!G1</f>
        <v>42524</v>
      </c>
    </row>
    <row r="2" spans="1:15" ht="15" customHeight="1" x14ac:dyDescent="0.3">
      <c r="A2" s="43" t="s">
        <v>8</v>
      </c>
      <c r="B2" s="44" t="str">
        <f>VLOOKUP(B1,[1]BuildingList!A:B,2,FALSE)</f>
        <v>Champions Court I</v>
      </c>
      <c r="C2" s="45"/>
      <c r="D2" s="46" t="s">
        <v>12</v>
      </c>
      <c r="E2" s="47" t="str">
        <f>'KD Changes'!G2</f>
        <v>Aaron Newell</v>
      </c>
    </row>
    <row r="5" spans="1:15" s="29" customFormat="1" ht="24" customHeight="1" thickBot="1" x14ac:dyDescent="0.35">
      <c r="A5" s="27" t="s">
        <v>60</v>
      </c>
      <c r="B5" s="28" t="s">
        <v>61</v>
      </c>
      <c r="C5" s="28" t="s">
        <v>62</v>
      </c>
      <c r="D5" s="28" t="s">
        <v>63</v>
      </c>
      <c r="E5" s="28" t="s">
        <v>17</v>
      </c>
      <c r="I5" s="81"/>
      <c r="J5" s="81"/>
      <c r="K5" s="82"/>
      <c r="L5" s="82"/>
      <c r="M5" s="82"/>
      <c r="N5" s="82"/>
      <c r="O5" s="82"/>
    </row>
    <row r="6" spans="1:15" ht="15" thickTop="1" x14ac:dyDescent="0.3">
      <c r="A6" s="79" t="s">
        <v>90</v>
      </c>
      <c r="B6" s="80" t="s">
        <v>91</v>
      </c>
      <c r="C6" s="41" t="s">
        <v>66</v>
      </c>
      <c r="G6" s="29"/>
      <c r="H6" s="29"/>
      <c r="I6" s="83"/>
      <c r="J6" s="83"/>
      <c r="K6" s="83"/>
      <c r="L6" s="83"/>
      <c r="M6" s="83"/>
      <c r="N6" s="83"/>
      <c r="O6" s="83"/>
    </row>
    <row r="7" spans="1:15" x14ac:dyDescent="0.3">
      <c r="A7" s="41" t="s">
        <v>106</v>
      </c>
      <c r="B7" s="41" t="s">
        <v>110</v>
      </c>
      <c r="C7" s="41" t="s">
        <v>65</v>
      </c>
      <c r="G7" s="48"/>
      <c r="H7" s="48"/>
      <c r="I7" s="84"/>
      <c r="J7" s="84"/>
      <c r="K7" s="84"/>
      <c r="L7" s="84"/>
      <c r="M7" s="84"/>
      <c r="N7" s="85"/>
      <c r="O7" s="85"/>
    </row>
    <row r="8" spans="1:15" ht="15" customHeight="1" x14ac:dyDescent="0.3">
      <c r="A8" s="41" t="s">
        <v>92</v>
      </c>
      <c r="B8" s="41" t="s">
        <v>114</v>
      </c>
      <c r="C8" s="41" t="s">
        <v>65</v>
      </c>
      <c r="G8" s="61"/>
      <c r="H8" s="48"/>
      <c r="I8" s="86"/>
      <c r="J8" s="84"/>
      <c r="K8" s="84"/>
      <c r="L8" s="84"/>
      <c r="M8" s="84"/>
      <c r="N8" s="84"/>
      <c r="O8" s="84"/>
    </row>
    <row r="9" spans="1:15" x14ac:dyDescent="0.3">
      <c r="A9" s="41" t="s">
        <v>93</v>
      </c>
      <c r="B9" s="41" t="s">
        <v>115</v>
      </c>
      <c r="C9" s="41" t="s">
        <v>65</v>
      </c>
      <c r="G9" s="63"/>
      <c r="H9" s="48"/>
      <c r="I9" s="86"/>
      <c r="J9" s="84"/>
      <c r="K9" s="84"/>
      <c r="L9" s="84"/>
      <c r="M9" s="84"/>
      <c r="N9" s="84"/>
      <c r="O9" s="84"/>
    </row>
    <row r="10" spans="1:15" x14ac:dyDescent="0.3">
      <c r="A10" s="41" t="s">
        <v>94</v>
      </c>
      <c r="B10" s="41" t="s">
        <v>116</v>
      </c>
      <c r="C10" s="41" t="s">
        <v>65</v>
      </c>
      <c r="F10" s="50"/>
      <c r="G10" s="63"/>
      <c r="H10" s="48"/>
      <c r="I10" s="86"/>
      <c r="J10" s="84"/>
      <c r="K10" s="84"/>
      <c r="L10" s="84"/>
      <c r="M10" s="84"/>
      <c r="N10" s="84"/>
      <c r="O10" s="84"/>
    </row>
    <row r="11" spans="1:15" x14ac:dyDescent="0.3">
      <c r="A11" s="41" t="s">
        <v>95</v>
      </c>
      <c r="B11" s="41" t="s">
        <v>117</v>
      </c>
      <c r="C11" s="41" t="s">
        <v>65</v>
      </c>
      <c r="F11" s="50"/>
      <c r="G11" s="63"/>
      <c r="H11" s="48"/>
      <c r="I11" s="86"/>
      <c r="J11" s="84"/>
      <c r="K11" s="84"/>
      <c r="L11" s="84"/>
      <c r="M11" s="84"/>
      <c r="N11" s="84"/>
      <c r="O11" s="84"/>
    </row>
    <row r="12" spans="1:15" x14ac:dyDescent="0.3">
      <c r="A12" s="41" t="s">
        <v>107</v>
      </c>
      <c r="B12" s="41" t="s">
        <v>111</v>
      </c>
      <c r="C12" s="41" t="s">
        <v>65</v>
      </c>
      <c r="F12" s="50"/>
      <c r="G12" s="63"/>
      <c r="H12" s="48"/>
      <c r="I12" s="86"/>
      <c r="J12" s="84"/>
      <c r="K12" s="84"/>
      <c r="L12" s="84"/>
      <c r="M12" s="84"/>
      <c r="N12" s="84"/>
      <c r="O12" s="84"/>
    </row>
    <row r="13" spans="1:15" x14ac:dyDescent="0.3">
      <c r="A13" s="41" t="s">
        <v>96</v>
      </c>
      <c r="B13" s="41" t="s">
        <v>118</v>
      </c>
      <c r="C13" s="41" t="s">
        <v>65</v>
      </c>
      <c r="F13" s="50"/>
      <c r="G13" s="63"/>
      <c r="H13" s="48"/>
      <c r="I13" s="86"/>
      <c r="J13" s="84"/>
      <c r="K13" s="84"/>
      <c r="L13" s="84"/>
      <c r="M13" s="84"/>
      <c r="N13" s="84"/>
      <c r="O13" s="84"/>
    </row>
    <row r="14" spans="1:15" x14ac:dyDescent="0.3">
      <c r="A14" s="41" t="s">
        <v>97</v>
      </c>
      <c r="B14" s="41" t="s">
        <v>119</v>
      </c>
      <c r="C14" s="41" t="s">
        <v>65</v>
      </c>
      <c r="F14" s="50"/>
      <c r="G14" s="63"/>
      <c r="H14" s="48"/>
      <c r="I14" s="86"/>
      <c r="J14" s="84"/>
      <c r="K14" s="84"/>
      <c r="L14" s="84"/>
      <c r="M14" s="84"/>
      <c r="N14" s="84"/>
      <c r="O14" s="84"/>
    </row>
    <row r="15" spans="1:15" x14ac:dyDescent="0.3">
      <c r="A15" s="41" t="s">
        <v>98</v>
      </c>
      <c r="B15" s="41" t="s">
        <v>120</v>
      </c>
      <c r="C15" s="41" t="s">
        <v>65</v>
      </c>
      <c r="F15" s="50"/>
      <c r="G15" s="48"/>
      <c r="H15" s="48"/>
      <c r="I15" s="86"/>
      <c r="J15" s="84"/>
      <c r="K15" s="84"/>
      <c r="L15" s="84"/>
      <c r="M15" s="84"/>
      <c r="N15" s="84"/>
      <c r="O15" s="84"/>
    </row>
    <row r="16" spans="1:15" x14ac:dyDescent="0.3">
      <c r="A16" s="41" t="s">
        <v>99</v>
      </c>
      <c r="B16" s="41" t="s">
        <v>121</v>
      </c>
      <c r="C16" s="41" t="s">
        <v>65</v>
      </c>
      <c r="F16" s="50"/>
      <c r="G16" s="48"/>
      <c r="H16" s="48"/>
      <c r="I16" s="86"/>
      <c r="J16" s="84"/>
      <c r="K16" s="84"/>
      <c r="L16" s="84"/>
      <c r="M16" s="84"/>
      <c r="N16" s="84"/>
      <c r="O16" s="84"/>
    </row>
    <row r="17" spans="1:15" x14ac:dyDescent="0.3">
      <c r="A17" s="41" t="s">
        <v>100</v>
      </c>
      <c r="B17" s="41" t="s">
        <v>122</v>
      </c>
      <c r="C17" s="41" t="s">
        <v>65</v>
      </c>
      <c r="F17" s="50"/>
      <c r="G17" s="63"/>
      <c r="H17" s="48"/>
      <c r="I17" s="86"/>
      <c r="J17" s="84"/>
      <c r="K17" s="84"/>
      <c r="L17" s="84"/>
      <c r="M17" s="84"/>
      <c r="N17" s="84"/>
      <c r="O17" s="84"/>
    </row>
    <row r="18" spans="1:15" x14ac:dyDescent="0.3">
      <c r="A18" s="41" t="s">
        <v>101</v>
      </c>
      <c r="B18" s="41" t="s">
        <v>123</v>
      </c>
      <c r="C18" s="41" t="s">
        <v>65</v>
      </c>
      <c r="F18" s="50"/>
      <c r="G18" s="63"/>
      <c r="H18" s="48"/>
      <c r="I18" s="86"/>
      <c r="J18" s="84"/>
      <c r="K18" s="84"/>
      <c r="L18" s="84"/>
      <c r="M18" s="84"/>
      <c r="N18" s="84"/>
      <c r="O18" s="84"/>
    </row>
    <row r="19" spans="1:15" x14ac:dyDescent="0.3">
      <c r="A19" s="41" t="s">
        <v>102</v>
      </c>
      <c r="B19" s="41" t="s">
        <v>124</v>
      </c>
      <c r="C19" s="41" t="s">
        <v>65</v>
      </c>
      <c r="F19" s="50"/>
      <c r="G19" s="63"/>
      <c r="H19" s="48"/>
      <c r="I19" s="86"/>
      <c r="J19" s="84"/>
      <c r="K19" s="84"/>
      <c r="L19" s="84"/>
      <c r="M19" s="84"/>
      <c r="N19" s="84"/>
      <c r="O19" s="84"/>
    </row>
    <row r="20" spans="1:15" x14ac:dyDescent="0.3">
      <c r="A20" s="41" t="s">
        <v>103</v>
      </c>
      <c r="B20" s="41" t="s">
        <v>125</v>
      </c>
      <c r="C20" s="41" t="s">
        <v>65</v>
      </c>
      <c r="F20" s="50"/>
      <c r="G20" s="49"/>
      <c r="H20" s="48"/>
      <c r="I20" s="86"/>
      <c r="J20" s="84"/>
      <c r="K20" s="84"/>
      <c r="L20" s="84"/>
      <c r="M20" s="84"/>
      <c r="N20" s="84"/>
      <c r="O20" s="84"/>
    </row>
    <row r="21" spans="1:15" x14ac:dyDescent="0.3">
      <c r="A21" s="41" t="s">
        <v>108</v>
      </c>
      <c r="B21" s="41" t="s">
        <v>112</v>
      </c>
      <c r="C21" s="41" t="s">
        <v>65</v>
      </c>
      <c r="F21" s="51"/>
      <c r="G21" s="29"/>
      <c r="H21" s="29"/>
      <c r="I21" s="86"/>
      <c r="J21" s="84"/>
      <c r="K21" s="84"/>
      <c r="L21" s="84"/>
      <c r="M21" s="84"/>
      <c r="N21" s="84"/>
      <c r="O21" s="84"/>
    </row>
    <row r="22" spans="1:15" x14ac:dyDescent="0.3">
      <c r="A22" s="41" t="s">
        <v>109</v>
      </c>
      <c r="B22" s="41" t="s">
        <v>113</v>
      </c>
      <c r="C22" s="41" t="s">
        <v>65</v>
      </c>
      <c r="F22" s="50"/>
      <c r="G22" s="29"/>
      <c r="H22" s="29"/>
      <c r="I22" s="86"/>
      <c r="J22" s="84"/>
      <c r="K22" s="84"/>
      <c r="L22" s="84"/>
      <c r="M22" s="84"/>
      <c r="N22" s="84"/>
      <c r="O22" s="84"/>
    </row>
    <row r="23" spans="1:15" x14ac:dyDescent="0.3">
      <c r="A23" s="41" t="s">
        <v>104</v>
      </c>
      <c r="B23" s="41" t="s">
        <v>126</v>
      </c>
      <c r="C23" s="41" t="s">
        <v>65</v>
      </c>
      <c r="F23" s="50"/>
      <c r="G23" s="29"/>
      <c r="H23" s="29"/>
      <c r="I23" s="86"/>
      <c r="J23" s="84"/>
      <c r="K23" s="84"/>
      <c r="L23" s="84"/>
      <c r="M23" s="84"/>
      <c r="N23" s="84"/>
      <c r="O23" s="84"/>
    </row>
    <row r="24" spans="1:15" x14ac:dyDescent="0.3">
      <c r="A24" s="41" t="s">
        <v>105</v>
      </c>
      <c r="B24" s="41" t="s">
        <v>127</v>
      </c>
      <c r="C24" s="41" t="s">
        <v>65</v>
      </c>
      <c r="F24" s="50"/>
      <c r="G24" s="29"/>
      <c r="H24" s="29"/>
      <c r="I24" s="86"/>
      <c r="J24" s="84"/>
      <c r="K24" s="84"/>
      <c r="L24" s="84"/>
      <c r="M24" s="84"/>
      <c r="N24" s="84"/>
      <c r="O24" s="84"/>
    </row>
    <row r="25" spans="1:15" x14ac:dyDescent="0.3">
      <c r="A25" s="41"/>
      <c r="B25" s="41"/>
      <c r="F25" s="50"/>
      <c r="G25" s="29"/>
      <c r="H25" s="29"/>
      <c r="I25" s="86"/>
      <c r="J25" s="84"/>
      <c r="K25" s="84"/>
      <c r="L25" s="84"/>
      <c r="M25" s="84"/>
      <c r="N25" s="84"/>
      <c r="O25" s="84"/>
    </row>
    <row r="26" spans="1:15" x14ac:dyDescent="0.3">
      <c r="A26" s="41"/>
      <c r="B26" s="41"/>
      <c r="F26" s="50"/>
      <c r="G26" s="29"/>
      <c r="H26" s="29"/>
      <c r="I26" s="87"/>
      <c r="J26" s="87"/>
      <c r="K26" s="83"/>
      <c r="L26" s="83"/>
      <c r="M26" s="83"/>
      <c r="N26" s="83"/>
      <c r="O26" s="83"/>
    </row>
    <row r="27" spans="1:15" x14ac:dyDescent="0.3">
      <c r="A27" s="41"/>
      <c r="B27" s="41"/>
      <c r="F27" s="50"/>
      <c r="G27" s="29"/>
      <c r="H27" s="29"/>
      <c r="I27" s="87"/>
      <c r="J27" s="87"/>
      <c r="K27" s="83"/>
      <c r="L27" s="83"/>
      <c r="M27" s="83"/>
      <c r="N27" s="83"/>
      <c r="O27" s="83"/>
    </row>
    <row r="28" spans="1:15" x14ac:dyDescent="0.3">
      <c r="A28" s="41"/>
      <c r="B28" s="41"/>
      <c r="F28" s="50"/>
      <c r="G28" s="29"/>
      <c r="H28" s="29"/>
      <c r="I28" s="87"/>
      <c r="J28" s="87"/>
      <c r="K28" s="83"/>
      <c r="L28" s="83"/>
      <c r="M28" s="83"/>
      <c r="N28" s="83"/>
      <c r="O28" s="83"/>
    </row>
    <row r="29" spans="1:15" x14ac:dyDescent="0.3">
      <c r="A29" s="41"/>
      <c r="B29" s="41"/>
      <c r="F29" s="50"/>
      <c r="G29" s="29"/>
      <c r="H29" s="29"/>
      <c r="I29" s="87"/>
      <c r="J29" s="87"/>
      <c r="K29" s="83"/>
      <c r="L29" s="83"/>
      <c r="M29" s="83"/>
      <c r="N29" s="83"/>
      <c r="O29" s="83"/>
    </row>
    <row r="30" spans="1:15" x14ac:dyDescent="0.3">
      <c r="A30" s="49"/>
      <c r="B30" s="41"/>
      <c r="F30" s="50"/>
      <c r="G30" s="29"/>
      <c r="H30" s="29"/>
      <c r="I30" s="87"/>
      <c r="J30" s="87"/>
      <c r="K30" s="83"/>
      <c r="L30" s="83"/>
      <c r="M30" s="83"/>
      <c r="N30" s="83"/>
      <c r="O30" s="83"/>
    </row>
    <row r="31" spans="1:15" x14ac:dyDescent="0.3">
      <c r="A31" s="49"/>
      <c r="E31" s="50"/>
      <c r="F31" s="50"/>
      <c r="G31" s="29"/>
      <c r="H31" s="29"/>
      <c r="I31" s="87"/>
      <c r="J31" s="87"/>
      <c r="K31" s="83"/>
      <c r="L31" s="83"/>
      <c r="M31" s="83"/>
      <c r="N31" s="83"/>
      <c r="O31" s="83"/>
    </row>
    <row r="32" spans="1:15" x14ac:dyDescent="0.3">
      <c r="A32" s="49"/>
      <c r="E32" s="50"/>
      <c r="F32" s="50"/>
      <c r="G32" s="29"/>
      <c r="H32" s="29"/>
      <c r="I32" s="87"/>
      <c r="J32" s="87"/>
      <c r="K32" s="83"/>
      <c r="L32" s="83"/>
      <c r="M32" s="83"/>
      <c r="N32" s="83"/>
      <c r="O32" s="83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29"/>
      <c r="H36" s="29"/>
    </row>
    <row r="37" spans="1:8" x14ac:dyDescent="0.3">
      <c r="A37" s="49"/>
      <c r="E37" s="50"/>
      <c r="F37" s="50"/>
      <c r="G37" s="29"/>
      <c r="H37" s="29"/>
    </row>
    <row r="38" spans="1:8" x14ac:dyDescent="0.3">
      <c r="A38" s="49"/>
      <c r="E38" s="50"/>
      <c r="F38" s="50"/>
      <c r="G38" s="29"/>
      <c r="H38" s="29"/>
    </row>
    <row r="39" spans="1:8" x14ac:dyDescent="0.3">
      <c r="A39" s="49"/>
      <c r="E39" s="50"/>
      <c r="F39" s="50"/>
      <c r="G39" s="50"/>
    </row>
    <row r="40" spans="1:8" x14ac:dyDescent="0.3">
      <c r="A40" s="52"/>
      <c r="E40" s="50"/>
      <c r="F40" s="50"/>
      <c r="G40" s="50"/>
    </row>
    <row r="41" spans="1:8" x14ac:dyDescent="0.3">
      <c r="A41" s="52"/>
      <c r="E41" s="50"/>
      <c r="F41" s="53"/>
      <c r="G41" s="50"/>
    </row>
    <row r="42" spans="1:8" x14ac:dyDescent="0.3">
      <c r="A42" s="52"/>
      <c r="E42" s="50"/>
      <c r="F42" s="53"/>
      <c r="G42" s="50"/>
    </row>
    <row r="43" spans="1:8" x14ac:dyDescent="0.3">
      <c r="A43" s="49"/>
      <c r="E43" s="50"/>
      <c r="F43" s="54"/>
      <c r="G43" s="50"/>
    </row>
    <row r="44" spans="1:8" x14ac:dyDescent="0.3">
      <c r="A44" s="49"/>
      <c r="E44" s="50"/>
      <c r="F44" s="53"/>
      <c r="G44" s="50"/>
    </row>
    <row r="45" spans="1:8" x14ac:dyDescent="0.3">
      <c r="A45" s="55"/>
      <c r="E45" s="50"/>
      <c r="F45" s="53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E47" s="50"/>
      <c r="F47" s="50"/>
      <c r="G47" s="50"/>
    </row>
    <row r="48" spans="1:8" x14ac:dyDescent="0.3">
      <c r="A48" s="55"/>
      <c r="E48" s="50"/>
      <c r="F48" s="50"/>
      <c r="G48" s="50"/>
    </row>
    <row r="49" spans="1:7" x14ac:dyDescent="0.3">
      <c r="A49" s="55"/>
      <c r="E49" s="50"/>
      <c r="F49" s="50"/>
      <c r="G49" s="50"/>
    </row>
    <row r="50" spans="1:7" x14ac:dyDescent="0.3">
      <c r="A50" s="55"/>
      <c r="C50" s="42"/>
      <c r="E50" s="50"/>
      <c r="F50" s="51"/>
      <c r="G50" s="50"/>
    </row>
    <row r="51" spans="1:7" x14ac:dyDescent="0.3">
      <c r="A51" s="55"/>
      <c r="C51" s="42"/>
      <c r="E51" s="50"/>
      <c r="F51" s="50"/>
      <c r="G51" s="50"/>
    </row>
    <row r="52" spans="1:7" x14ac:dyDescent="0.3">
      <c r="A52" s="49"/>
      <c r="C52" s="42"/>
      <c r="E52" s="50"/>
      <c r="F52" s="50"/>
      <c r="G52" s="50"/>
    </row>
    <row r="53" spans="1:7" x14ac:dyDescent="0.3">
      <c r="A53" s="49"/>
      <c r="C53" s="42"/>
      <c r="E53" s="50"/>
      <c r="F53" s="50"/>
      <c r="G53" s="50"/>
    </row>
    <row r="54" spans="1:7" x14ac:dyDescent="0.3"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80" spans="3:3" x14ac:dyDescent="0.3">
      <c r="C80" s="42"/>
    </row>
    <row r="81" spans="3:3" x14ac:dyDescent="0.3">
      <c r="C81" s="42"/>
    </row>
    <row r="82" spans="3:3" x14ac:dyDescent="0.3">
      <c r="C82" s="42"/>
    </row>
    <row r="199" spans="3:3" x14ac:dyDescent="0.3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6 G21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8" sqref="C8"/>
    </sheetView>
  </sheetViews>
  <sheetFormatPr defaultRowHeight="14.4" x14ac:dyDescent="0.3"/>
  <cols>
    <col min="1" max="1" width="17.44140625" style="1" customWidth="1"/>
    <col min="2" max="2" width="9.109375" style="1"/>
    <col min="3" max="3" width="18.5546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43</v>
      </c>
      <c r="G1" t="s">
        <v>65</v>
      </c>
    </row>
    <row r="2" spans="1:7" x14ac:dyDescent="0.3">
      <c r="A2" s="1" t="s">
        <v>3</v>
      </c>
      <c r="B2" s="1" t="s">
        <v>6</v>
      </c>
      <c r="C2" t="s">
        <v>59</v>
      </c>
      <c r="D2" t="s">
        <v>18</v>
      </c>
      <c r="E2" s="7" t="s">
        <v>51</v>
      </c>
      <c r="F2" s="1" t="s">
        <v>44</v>
      </c>
      <c r="G2" t="s">
        <v>66</v>
      </c>
    </row>
    <row r="3" spans="1:7" x14ac:dyDescent="0.3">
      <c r="A3" s="1" t="s">
        <v>13</v>
      </c>
      <c r="B3" s="1" t="s">
        <v>13</v>
      </c>
      <c r="C3" s="1" t="s">
        <v>64</v>
      </c>
      <c r="D3" s="1" t="s">
        <v>13</v>
      </c>
      <c r="E3" s="7" t="s">
        <v>21</v>
      </c>
      <c r="F3" s="1" t="s">
        <v>45</v>
      </c>
      <c r="G3" t="s">
        <v>67</v>
      </c>
    </row>
    <row r="4" spans="1:7" x14ac:dyDescent="0.3">
      <c r="A4" s="9" t="s">
        <v>31</v>
      </c>
      <c r="C4" s="1" t="s">
        <v>58</v>
      </c>
      <c r="D4" s="8" t="s">
        <v>31</v>
      </c>
      <c r="E4" s="7" t="s">
        <v>71</v>
      </c>
      <c r="F4" s="1" t="s">
        <v>56</v>
      </c>
      <c r="G4" t="s">
        <v>68</v>
      </c>
    </row>
    <row r="5" spans="1:7" x14ac:dyDescent="0.3">
      <c r="A5" s="1" t="s">
        <v>54</v>
      </c>
      <c r="C5" s="1" t="s">
        <v>72</v>
      </c>
      <c r="D5" s="8" t="s">
        <v>55</v>
      </c>
      <c r="E5" s="7" t="s">
        <v>53</v>
      </c>
      <c r="F5">
        <v>0</v>
      </c>
    </row>
    <row r="6" spans="1:7" x14ac:dyDescent="0.3">
      <c r="C6" s="1" t="s">
        <v>73</v>
      </c>
      <c r="D6" s="8" t="s">
        <v>57</v>
      </c>
      <c r="E6" s="7" t="s">
        <v>33</v>
      </c>
    </row>
    <row r="7" spans="1:7" x14ac:dyDescent="0.3">
      <c r="C7" s="1" t="s">
        <v>74</v>
      </c>
      <c r="E7" s="7" t="s">
        <v>28</v>
      </c>
    </row>
    <row r="8" spans="1:7" x14ac:dyDescent="0.3">
      <c r="E8" s="7" t="s">
        <v>70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0482</v>
      </c>
      <c r="B290" s="3" t="str">
        <f>VLOOKUP(A290,[3]UKBuilding_List!$A$1:$D$376,3,FALSE)</f>
        <v>Baseball Facility</v>
      </c>
      <c r="C290" s="1"/>
    </row>
    <row r="291" spans="1:3" x14ac:dyDescent="0.3">
      <c r="A291" s="2" t="str">
        <f>([3]UKBuilding_List!A291)</f>
        <v>0484</v>
      </c>
      <c r="B291" s="3" t="str">
        <f>VLOOKUP(A291,[3]UKBuilding_List!$A$1:$D$376,3,FALSE)</f>
        <v>Real Properties Garage</v>
      </c>
      <c r="C291" s="1"/>
    </row>
    <row r="292" spans="1:3" x14ac:dyDescent="0.3">
      <c r="A292" s="2" t="str">
        <f>([3]UKBuilding_List!A292)</f>
        <v>0485</v>
      </c>
      <c r="B292" s="3" t="str">
        <f>VLOOKUP(A292,[3]UKBuilding_List!$A$1:$D$376,3,FALSE)</f>
        <v>Boone Tennis Stadium</v>
      </c>
      <c r="C292" s="1"/>
    </row>
    <row r="293" spans="1:3" x14ac:dyDescent="0.3">
      <c r="A293" s="2" t="str">
        <f>([3]UKBuilding_List!A293)</f>
        <v>0487</v>
      </c>
      <c r="B293" s="3" t="str">
        <f>VLOOKUP(A293,[3]UKBuilding_List!$A$1:$D$376,3,FALSE)</f>
        <v>518 Oldham Ct</v>
      </c>
      <c r="C293" s="1"/>
    </row>
    <row r="294" spans="1:3" x14ac:dyDescent="0.3">
      <c r="A294" s="2" t="str">
        <f>([3]UKBuilding_List!A294)</f>
        <v>0488</v>
      </c>
      <c r="B294" s="3" t="str">
        <f>VLOOKUP(A294,[3]UKBuilding_List!$A$1:$D$376,3,FALSE)</f>
        <v>Woodland Early Learning Center</v>
      </c>
      <c r="C294" s="1"/>
    </row>
    <row r="295" spans="1:3" x14ac:dyDescent="0.3">
      <c r="A295" s="2" t="str">
        <f>([3]UKBuilding_List!A295)</f>
        <v>0489</v>
      </c>
      <c r="B295" s="3" t="str">
        <f>VLOOKUP(A295,[3]UKBuilding_List!$A$1:$D$376,3,FALSE)</f>
        <v>1117 South Limestone</v>
      </c>
      <c r="C295" s="1"/>
    </row>
    <row r="296" spans="1:3" x14ac:dyDescent="0.3">
      <c r="A296" s="2" t="str">
        <f>([3]UKBuilding_List!A296)</f>
        <v>0490</v>
      </c>
      <c r="B296" s="3" t="str">
        <f>VLOOKUP(A296,[3]UKBuilding_List!$A$1:$D$376,3,FALSE)</f>
        <v>Environmental Quality Management</v>
      </c>
      <c r="C296" s="1"/>
    </row>
    <row r="297" spans="1:3" x14ac:dyDescent="0.3">
      <c r="A297" s="2" t="str">
        <f>([3]UKBuilding_List!A297)</f>
        <v>0494</v>
      </c>
      <c r="B297" s="3" t="str">
        <f>VLOOKUP(A297,[3]UKBuilding_List!$A$1:$D$376,3,FALSE)</f>
        <v>Stuckert Career Center</v>
      </c>
      <c r="C297" s="1"/>
    </row>
    <row r="298" spans="1:3" x14ac:dyDescent="0.3">
      <c r="A298" s="2" t="str">
        <f>([3]UKBuilding_List!A298)</f>
        <v>0495</v>
      </c>
      <c r="B298" s="3" t="str">
        <f>VLOOKUP(A298,[3]UKBuilding_List!$A$1:$D$376,3,FALSE)</f>
        <v>James F. Hardymon Communications Building</v>
      </c>
      <c r="C298" s="1"/>
    </row>
    <row r="299" spans="1:3" x14ac:dyDescent="0.3">
      <c r="A299" s="2" t="str">
        <f>([3]UKBuilding_List!A299)</f>
        <v>0503</v>
      </c>
      <c r="B299" s="3" t="str">
        <f>VLOOKUP(A299,[3]UKBuilding_List!$A$1:$D$376,3,FALSE)</f>
        <v>Ralph G Anderson Building (Mech Eng)</v>
      </c>
      <c r="C299" s="1"/>
    </row>
    <row r="300" spans="1:3" x14ac:dyDescent="0.3">
      <c r="A300" s="2" t="str">
        <f>([3]UKBuilding_List!A300)</f>
        <v>0504</v>
      </c>
      <c r="B300" s="3" t="str">
        <f>VLOOKUP(A300,[3]UKBuilding_List!$A$1:$D$376,3,FALSE)</f>
        <v>Sigma Chi Fraternity House</v>
      </c>
      <c r="C300" s="1"/>
    </row>
    <row r="301" spans="1:3" x14ac:dyDescent="0.3">
      <c r="A301" s="2" t="str">
        <f>([3]UKBuilding_List!A301)</f>
        <v>0505</v>
      </c>
      <c r="B301" s="3" t="str">
        <f>VLOOKUP(A301,[3]UKBuilding_List!$A$1:$D$376,3,FALSE)</f>
        <v>Alpha Tau Omega Fraternity</v>
      </c>
      <c r="C301" s="1"/>
    </row>
    <row r="302" spans="1:3" x14ac:dyDescent="0.3">
      <c r="A302" s="2" t="str">
        <f>([3]UKBuilding_List!A302)</f>
        <v>0507</v>
      </c>
      <c r="B302" s="3" t="str">
        <f>VLOOKUP(A302,[3]UKBuilding_List!$A$1:$D$376,3,FALSE)</f>
        <v>Sigma Alpha Epsilon Fraternity</v>
      </c>
      <c r="C302" s="1"/>
    </row>
    <row r="303" spans="1:3" x14ac:dyDescent="0.3">
      <c r="A303" s="2" t="str">
        <f>([3]UKBuilding_List!A303)</f>
        <v>0509</v>
      </c>
      <c r="B303" s="3" t="str">
        <f>VLOOKUP(A303,[3]UKBuilding_List!$A$1:$D$376,3,FALSE)</f>
        <v>Biomedical Biological Sciences Research Building</v>
      </c>
      <c r="C303" s="1"/>
    </row>
    <row r="304" spans="1:3" x14ac:dyDescent="0.3">
      <c r="A304" s="2" t="str">
        <f>([3]UKBuilding_List!A304)</f>
        <v>0514</v>
      </c>
      <c r="B304" s="3" t="str">
        <f>VLOOKUP(A304,[3]UKBuilding_List!$A$1:$D$376,3,FALSE)</f>
        <v>Central Utility Plant #4</v>
      </c>
      <c r="C304" s="1"/>
    </row>
    <row r="305" spans="1:3" x14ac:dyDescent="0.3">
      <c r="A305" s="2" t="str">
        <f>([3]UKBuilding_List!A305)</f>
        <v>0517</v>
      </c>
      <c r="B305" s="3" t="str">
        <f>VLOOKUP(A305,[3]UKBuilding_List!$A$1:$D$376,3,FALSE)</f>
        <v>College of Medicine Learning Center</v>
      </c>
      <c r="C305" s="1"/>
    </row>
    <row r="306" spans="1:3" x14ac:dyDescent="0.3">
      <c r="A306" s="2" t="str">
        <f>([3]UKBuilding_List!A306)</f>
        <v>0518</v>
      </c>
      <c r="B306" s="3" t="str">
        <f>VLOOKUP(A306,[3]UKBuilding_List!$A$1:$D$376,3,FALSE)</f>
        <v>BBSRB Generator Building</v>
      </c>
      <c r="C306" s="1"/>
    </row>
    <row r="307" spans="1:3" x14ac:dyDescent="0.3">
      <c r="A307" s="2" t="str">
        <f>([3]UKBuilding_List!A307)</f>
        <v>0564</v>
      </c>
      <c r="B307" s="3" t="str">
        <f>VLOOKUP(A307,[3]UKBuilding_List!$A$1:$D$376,3,FALSE)</f>
        <v>630 South Broadway</v>
      </c>
      <c r="C307" s="1"/>
    </row>
    <row r="308" spans="1:3" x14ac:dyDescent="0.3">
      <c r="A308" s="2" t="str">
        <f>([3]UKBuilding_List!A308)</f>
        <v>0565</v>
      </c>
      <c r="B308" s="3" t="str">
        <f>VLOOKUP(A308,[3]UKBuilding_List!$A$1:$D$376,3,FALSE)</f>
        <v>John T. Smith Hall</v>
      </c>
      <c r="C308" s="1"/>
    </row>
    <row r="309" spans="1:3" x14ac:dyDescent="0.3">
      <c r="A309" s="2" t="str">
        <f>([3]UKBuilding_List!A309)</f>
        <v>0566</v>
      </c>
      <c r="B309" s="3" t="str">
        <f>VLOOKUP(A309,[3]UKBuilding_List!$A$1:$D$376,3,FALSE)</f>
        <v>Dale E. Baldwin Hall</v>
      </c>
      <c r="C309" s="1"/>
    </row>
    <row r="310" spans="1:3" x14ac:dyDescent="0.3">
      <c r="A310" s="2" t="str">
        <f>([3]UKBuilding_List!A310)</f>
        <v>0567</v>
      </c>
      <c r="B310" s="3" t="str">
        <f>VLOOKUP(A310,[3]UKBuilding_List!$A$1:$D$376,3,FALSE)</f>
        <v>Margaret Ingels Hall</v>
      </c>
      <c r="C310" s="1"/>
    </row>
    <row r="311" spans="1:3" x14ac:dyDescent="0.3">
      <c r="A311" s="2" t="str">
        <f>([3]UKBuilding_List!A311)</f>
        <v>0568</v>
      </c>
      <c r="B311" s="3" t="str">
        <f>VLOOKUP(A311,[3]UKBuilding_List!$A$1:$D$376,3,FALSE)</f>
        <v>David P. Roselle Hall</v>
      </c>
      <c r="C311" s="1"/>
    </row>
    <row r="312" spans="1:3" x14ac:dyDescent="0.3">
      <c r="A312" s="2" t="str">
        <f>([3]UKBuilding_List!A312)</f>
        <v>0571</v>
      </c>
      <c r="B312" s="3" t="str">
        <f>VLOOKUP(A312,[3]UKBuilding_List!$A$1:$D$376,3,FALSE)</f>
        <v>Parking Structure #6</v>
      </c>
      <c r="C312" s="1"/>
    </row>
    <row r="313" spans="1:3" x14ac:dyDescent="0.3">
      <c r="A313" s="2" t="str">
        <f>([3]UKBuilding_List!A313)</f>
        <v>0572</v>
      </c>
      <c r="B313" s="3" t="str">
        <f>VLOOKUP(A313,[3]UKBuilding_List!$A$1:$D$376,3,FALSE)</f>
        <v>Parking Structure #7</v>
      </c>
      <c r="C313" s="1"/>
    </row>
    <row r="314" spans="1:3" x14ac:dyDescent="0.3">
      <c r="A314" s="2" t="str">
        <f>([3]UKBuilding_List!A314)</f>
        <v>0582</v>
      </c>
      <c r="B314" s="3" t="str">
        <f>VLOOKUP(A314,[3]UKBuilding_List!$A$1:$D$376,3,FALSE)</f>
        <v>University Health Service</v>
      </c>
      <c r="C314" s="1"/>
    </row>
    <row r="315" spans="1:3" x14ac:dyDescent="0.3">
      <c r="A315" s="2" t="str">
        <f>([3]UKBuilding_List!A315)</f>
        <v>0585</v>
      </c>
      <c r="B315" s="3" t="str">
        <f>VLOOKUP(A315,[3]UKBuilding_List!$A$1:$D$376,3,FALSE)</f>
        <v>Baseball Training Pavilion</v>
      </c>
      <c r="C315" s="1"/>
    </row>
    <row r="316" spans="1:3" x14ac:dyDescent="0.3">
      <c r="A316" s="2" t="str">
        <f>([3]UKBuilding_List!A316)</f>
        <v>0592</v>
      </c>
      <c r="B316" s="3" t="str">
        <f>VLOOKUP(A316,[3]UKBuilding_List!$A$1:$D$376,3,FALSE)</f>
        <v>Storage Shed</v>
      </c>
      <c r="C316" s="1"/>
    </row>
    <row r="317" spans="1:3" x14ac:dyDescent="0.3">
      <c r="A317" s="2" t="str">
        <f>([3]UKBuilding_List!A317)</f>
        <v>0596</v>
      </c>
      <c r="B317" s="3" t="str">
        <f>VLOOKUP(A317,[3]UKBuilding_List!$A$1:$D$376,3,FALSE)</f>
        <v>Bio-Pharm (BP)</v>
      </c>
      <c r="C317" s="1"/>
    </row>
    <row r="318" spans="1:3" x14ac:dyDescent="0.3">
      <c r="A318" s="2" t="str">
        <f>([3]UKBuilding_List!A318)</f>
        <v>0601</v>
      </c>
      <c r="B318" s="3" t="str">
        <f>VLOOKUP(A318,[3]UKBuilding_List!$A$1:$D$376,3,FALSE)</f>
        <v>Parking Structure #8</v>
      </c>
      <c r="C318" s="1"/>
    </row>
    <row r="319" spans="1:3" x14ac:dyDescent="0.3">
      <c r="A319" s="2" t="str">
        <f>([3]UKBuilding_List!A319)</f>
        <v>0602</v>
      </c>
      <c r="B319" s="3" t="str">
        <f>VLOOKUP(A319,[3]UKBuilding_List!$A$1:$D$376,3,FALSE)</f>
        <v>Pavilion A</v>
      </c>
      <c r="C319" s="1"/>
    </row>
    <row r="320" spans="1:3" x14ac:dyDescent="0.3">
      <c r="A320" s="2" t="str">
        <f>([3]UKBuilding_List!A320)</f>
        <v>0604</v>
      </c>
      <c r="B320" s="3" t="str">
        <f>VLOOKUP(A320,[3]UKBuilding_List!$A$1:$D$376,3,FALSE)</f>
        <v>Joe Craft Center</v>
      </c>
      <c r="C320" s="1"/>
    </row>
    <row r="321" spans="1:3" x14ac:dyDescent="0.3">
      <c r="A321" s="2" t="str">
        <f>([3]UKBuilding_List!A321)</f>
        <v>0607</v>
      </c>
      <c r="B321" s="3" t="str">
        <f>VLOOKUP(A321,[3]UKBuilding_List!$A$1:$D$376,3,FALSE)</f>
        <v>788 Press Avenue</v>
      </c>
      <c r="C321" s="1"/>
    </row>
    <row r="322" spans="1:3" x14ac:dyDescent="0.3">
      <c r="A322" s="2" t="str">
        <f>([3]UKBuilding_List!A322)</f>
        <v>0608</v>
      </c>
      <c r="B322" s="3" t="str">
        <f>VLOOKUP(A322,[3]UKBuilding_List!$A$1:$D$376,3,FALSE)</f>
        <v>792 Press Avenue</v>
      </c>
      <c r="C322" s="1"/>
    </row>
    <row r="323" spans="1:3" x14ac:dyDescent="0.3">
      <c r="A323" s="2" t="str">
        <f>([3]UKBuilding_List!A323)</f>
        <v>0609</v>
      </c>
      <c r="B323" s="3" t="str">
        <f>VLOOKUP(A323,[3]UKBuilding_List!$A$1:$D$376,3,FALSE)</f>
        <v>796 Press Avenue</v>
      </c>
      <c r="C323" s="1"/>
    </row>
    <row r="324" spans="1:3" x14ac:dyDescent="0.3">
      <c r="A324" s="2" t="str">
        <f>([3]UKBuilding_List!A324)</f>
        <v>0610</v>
      </c>
      <c r="B324" s="3" t="str">
        <f>VLOOKUP(A324,[3]UKBuilding_List!$A$1:$D$376,3,FALSE)</f>
        <v>800 Press Avenue</v>
      </c>
      <c r="C324" s="1"/>
    </row>
    <row r="325" spans="1:3" x14ac:dyDescent="0.3">
      <c r="A325" s="2" t="str">
        <f>([3]UKBuilding_List!A325)</f>
        <v>0611</v>
      </c>
      <c r="B325" s="3" t="str">
        <f>VLOOKUP(A325,[3]UKBuilding_List!$A$1:$D$376,3,FALSE)</f>
        <v>Medical Office Building (Samaritan)</v>
      </c>
      <c r="C325" s="1"/>
    </row>
    <row r="326" spans="1:3" x14ac:dyDescent="0.3">
      <c r="A326" s="2" t="str">
        <f>([3]UKBuilding_List!A326)</f>
        <v>0612</v>
      </c>
      <c r="B326" s="3" t="str">
        <f>VLOOKUP(A326,[3]UKBuilding_List!$A$1:$D$376,3,FALSE)</f>
        <v>Samaritan Chiller Building</v>
      </c>
      <c r="C326" s="1"/>
    </row>
    <row r="327" spans="1:3" x14ac:dyDescent="0.3">
      <c r="A327" s="2" t="str">
        <f>([3]UKBuilding_List!A327)</f>
        <v>0613</v>
      </c>
      <c r="B327" s="3" t="str">
        <f>VLOOKUP(A327,[3]UKBuilding_List!$A$1:$D$376,3,FALSE)</f>
        <v>Samaritan Parking Structure</v>
      </c>
      <c r="C327" s="1"/>
    </row>
    <row r="328" spans="1:3" x14ac:dyDescent="0.3">
      <c r="A328" s="2" t="str">
        <f>([3]UKBuilding_List!A328)</f>
        <v>0616</v>
      </c>
      <c r="B328" s="3" t="str">
        <f>VLOOKUP(A328,[3]UKBuilding_List!$A$1:$D$376,3,FALSE)</f>
        <v>Seaton Center Storage</v>
      </c>
      <c r="C328" s="1"/>
    </row>
    <row r="329" spans="1:3" x14ac:dyDescent="0.3">
      <c r="A329" s="2" t="str">
        <f>([3]UKBuilding_List!A329)</f>
        <v>0617</v>
      </c>
      <c r="B329" s="3" t="str">
        <f>VLOOKUP(A329,[3]UKBuilding_List!$A$1:$D$376,3,FALSE)</f>
        <v>118 Conn Terrace</v>
      </c>
      <c r="C329" s="1"/>
    </row>
    <row r="330" spans="1:3" x14ac:dyDescent="0.3">
      <c r="A330" s="2" t="str">
        <f>([3]UKBuilding_List!A330)</f>
        <v>0618</v>
      </c>
      <c r="B330" s="3" t="str">
        <f>VLOOKUP(A330,[3]UKBuilding_List!$A$1:$D$376,3,FALSE)</f>
        <v>MacAdam Student Observatory</v>
      </c>
      <c r="C330" s="1"/>
    </row>
    <row r="331" spans="1:3" x14ac:dyDescent="0.3">
      <c r="A331" s="2" t="str">
        <f>([3]UKBuilding_List!A331)</f>
        <v>0624</v>
      </c>
      <c r="B331" s="3" t="str">
        <f>VLOOKUP(A331,[3]UKBuilding_List!$A$1:$D$376,3,FALSE)</f>
        <v>120 Conn Terrace</v>
      </c>
      <c r="C331" s="1"/>
    </row>
    <row r="332" spans="1:3" x14ac:dyDescent="0.3">
      <c r="A332" s="2" t="str">
        <f>([3]UKBuilding_List!A332)</f>
        <v>0625</v>
      </c>
      <c r="B332" s="3" t="str">
        <f>VLOOKUP(A332,[3]UKBuilding_List!$A$1:$D$376,3,FALSE)</f>
        <v>1105 S. Limestone</v>
      </c>
      <c r="C332" s="1"/>
    </row>
    <row r="333" spans="1:3" x14ac:dyDescent="0.3">
      <c r="A333" s="2" t="str">
        <f>([3]UKBuilding_List!A333)</f>
        <v>0626</v>
      </c>
      <c r="B333" s="3" t="str">
        <f>VLOOKUP(A333,[3]UKBuilding_List!$A$1:$D$376,3,FALSE)</f>
        <v>1119 S. Limestone</v>
      </c>
      <c r="C333" s="1"/>
    </row>
    <row r="334" spans="1:3" x14ac:dyDescent="0.3">
      <c r="A334" s="2" t="str">
        <f>([3]UKBuilding_List!A334)</f>
        <v>0630</v>
      </c>
      <c r="B334" s="3" t="str">
        <f>VLOOKUP(A334,[3]UKBuilding_List!$A$1:$D$376,3,FALSE)</f>
        <v>Air Medical Crew Quarters</v>
      </c>
      <c r="C334" s="1"/>
    </row>
    <row r="335" spans="1:3" x14ac:dyDescent="0.3">
      <c r="A335" s="2" t="str">
        <f>([3]UKBuilding_List!A335)</f>
        <v>0633</v>
      </c>
      <c r="B335" s="3" t="str">
        <f>VLOOKUP(A335,[3]UKBuilding_List!$A$1:$D$376,3,FALSE)</f>
        <v>Davis Marksbury Building</v>
      </c>
      <c r="C335" s="1"/>
    </row>
    <row r="336" spans="1:3" x14ac:dyDescent="0.3">
      <c r="A336" s="2" t="str">
        <f>([3]UKBuilding_List!A336)</f>
        <v>0644</v>
      </c>
      <c r="B336" s="3" t="str">
        <f>VLOOKUP(A336,[3]UKBuilding_List!$A$1:$D$376,3,FALSE)</f>
        <v>Wildcat Coal Lodge</v>
      </c>
      <c r="C336" s="1"/>
    </row>
    <row r="337" spans="1:3" x14ac:dyDescent="0.3">
      <c r="A337" s="2" t="str">
        <f>([3]UKBuilding_List!A337)</f>
        <v>0645</v>
      </c>
      <c r="B337" s="3" t="str">
        <f>VLOOKUP(A337,[3]UKBuilding_List!$A$1:$D$376,3,FALSE)</f>
        <v>179 Leader Ave</v>
      </c>
      <c r="C337" s="1"/>
    </row>
    <row r="338" spans="1:3" x14ac:dyDescent="0.3">
      <c r="A338" s="2" t="str">
        <f>([3]UKBuilding_List!A338)</f>
        <v>0647</v>
      </c>
      <c r="B338" s="3" t="str">
        <f>VLOOKUP(A338,[3]UKBuilding_List!$A$1:$D$376,3,FALSE)</f>
        <v>213 Transcript Ave</v>
      </c>
      <c r="C338" s="1"/>
    </row>
    <row r="339" spans="1:3" x14ac:dyDescent="0.3">
      <c r="A339" s="2" t="str">
        <f>([3]UKBuilding_List!A339)</f>
        <v>0648</v>
      </c>
      <c r="B339" s="3" t="str">
        <f>VLOOKUP(A339,[3]UKBuilding_List!$A$1:$D$376,3,FALSE)</f>
        <v>221 Transcript Ave</v>
      </c>
      <c r="C339" s="1"/>
    </row>
    <row r="340" spans="1:3" x14ac:dyDescent="0.3">
      <c r="A340" s="2" t="str">
        <f>([3]UKBuilding_List!A340)</f>
        <v>0649</v>
      </c>
      <c r="B340" s="3" t="str">
        <f>VLOOKUP(A340,[3]UKBuilding_List!$A$1:$D$376,3,FALSE)</f>
        <v>217 Transcript Ave</v>
      </c>
      <c r="C340" s="1"/>
    </row>
    <row r="341" spans="1:3" x14ac:dyDescent="0.3">
      <c r="A341" s="2" t="str">
        <f>([3]UKBuilding_List!A341)</f>
        <v>0651</v>
      </c>
      <c r="B341" s="3" t="str">
        <f>VLOOKUP(A341,[3]UKBuilding_List!$A$1:$D$376,3,FALSE)</f>
        <v>Mandrell Hall</v>
      </c>
      <c r="C341" s="1"/>
    </row>
    <row r="342" spans="1:3" x14ac:dyDescent="0.3">
      <c r="A342" s="2" t="str">
        <f>([3]UKBuilding_List!A342)</f>
        <v>0652</v>
      </c>
      <c r="B342" s="3" t="str">
        <f>VLOOKUP(A342,[3]UKBuilding_List!$A$1:$D$376,3,FALSE)</f>
        <v>Bosworth Hall</v>
      </c>
      <c r="C342" s="1"/>
    </row>
    <row r="343" spans="1:3" x14ac:dyDescent="0.3">
      <c r="A343" s="2" t="str">
        <f>([3]UKBuilding_List!A343)</f>
        <v>0653</v>
      </c>
      <c r="B343" s="3" t="str">
        <f>VLOOKUP(A343,[3]UKBuilding_List!$A$1:$D$376,3,FALSE)</f>
        <v>Sanders Hall</v>
      </c>
      <c r="C343" s="1"/>
    </row>
    <row r="344" spans="1:3" x14ac:dyDescent="0.3">
      <c r="A344" s="2" t="str">
        <f>([3]UKBuilding_List!A344)</f>
        <v>0654</v>
      </c>
      <c r="B344" s="3" t="str">
        <f>VLOOKUP(A344,[3]UKBuilding_List!$A$1:$D$376,3,FALSE)</f>
        <v>Building 100</v>
      </c>
      <c r="C344" s="1"/>
    </row>
    <row r="345" spans="1:3" x14ac:dyDescent="0.3">
      <c r="A345" s="2" t="str">
        <f>([3]UKBuilding_List!A345)</f>
        <v>0655</v>
      </c>
      <c r="B345" s="3" t="str">
        <f>VLOOKUP(A345,[3]UKBuilding_List!$A$1:$D$376,3,FALSE)</f>
        <v>Building 200</v>
      </c>
      <c r="C345" s="1"/>
    </row>
    <row r="346" spans="1:3" x14ac:dyDescent="0.3">
      <c r="A346" s="2" t="str">
        <f>([3]UKBuilding_List!A346)</f>
        <v>0656</v>
      </c>
      <c r="B346" s="3" t="str">
        <f>VLOOKUP(A346,[3]UKBuilding_List!$A$1:$D$376,3,FALSE)</f>
        <v>Building 300</v>
      </c>
      <c r="C346" s="1"/>
    </row>
    <row r="347" spans="1:3" x14ac:dyDescent="0.3">
      <c r="A347" s="2" t="str">
        <f>([3]UKBuilding_List!A347)</f>
        <v>0657</v>
      </c>
      <c r="B347" s="3" t="str">
        <f>VLOOKUP(A347,[3]UKBuilding_List!$A$1:$D$376,3,FALSE)</f>
        <v>Building 400</v>
      </c>
      <c r="C347" s="1"/>
    </row>
    <row r="348" spans="1:3" x14ac:dyDescent="0.3">
      <c r="A348" s="2" t="str">
        <f>([3]UKBuilding_List!A348)</f>
        <v>0658</v>
      </c>
      <c r="B348" s="3" t="str">
        <f>VLOOKUP(A348,[3]UKBuilding_List!$A$1:$D$376,3,FALSE)</f>
        <v>Maintenance Bldg.</v>
      </c>
      <c r="C348" s="1"/>
    </row>
    <row r="349" spans="1:3" x14ac:dyDescent="0.3">
      <c r="A349" s="2" t="str">
        <f>([3]UKBuilding_List!A349)</f>
        <v>0659</v>
      </c>
      <c r="B349" s="3" t="str">
        <f>VLOOKUP(A349,[3]UKBuilding_List!$A$1:$D$376,3,FALSE)</f>
        <v>Gas Building</v>
      </c>
      <c r="C349" s="1"/>
    </row>
    <row r="350" spans="1:3" x14ac:dyDescent="0.3">
      <c r="A350" s="2" t="str">
        <f>([3]UKBuilding_List!A350)</f>
        <v>0660</v>
      </c>
      <c r="B350" s="3" t="str">
        <f>VLOOKUP(A350,[3]UKBuilding_List!$A$1:$D$376,3,FALSE)</f>
        <v>Maxwelton Ct. Apts #1</v>
      </c>
      <c r="C350" s="1"/>
    </row>
    <row r="351" spans="1:3" x14ac:dyDescent="0.3">
      <c r="A351" s="2" t="str">
        <f>([3]UKBuilding_List!A351)</f>
        <v>0661</v>
      </c>
      <c r="B351" s="3" t="str">
        <f>VLOOKUP(A351,[3]UKBuilding_List!$A$1:$D$376,3,FALSE)</f>
        <v>Maxwelton Ct. Apts #2</v>
      </c>
      <c r="C351" s="1"/>
    </row>
    <row r="352" spans="1:3" x14ac:dyDescent="0.3">
      <c r="A352" s="2" t="str">
        <f>([3]UKBuilding_List!A352)</f>
        <v>0662</v>
      </c>
      <c r="B352" s="3" t="str">
        <f>VLOOKUP(A352,[3]UKBuilding_List!$A$1:$D$376,3,FALSE)</f>
        <v>Maxwelton Ct. Apts #3</v>
      </c>
      <c r="C352" s="1"/>
    </row>
    <row r="353" spans="1:3" x14ac:dyDescent="0.3">
      <c r="A353" s="2" t="str">
        <f>([3]UKBuilding_List!A353)</f>
        <v>0663</v>
      </c>
      <c r="B353" s="3" t="str">
        <f>VLOOKUP(A353,[3]UKBuilding_List!$A$1:$D$376,3,FALSE)</f>
        <v>Maxwelton Ct. Apts #4</v>
      </c>
      <c r="C353" s="1"/>
    </row>
    <row r="354" spans="1:3" x14ac:dyDescent="0.3">
      <c r="A354" s="2" t="str">
        <f>([3]UKBuilding_List!A354)</f>
        <v>0664</v>
      </c>
      <c r="B354" s="3" t="str">
        <f>VLOOKUP(A354,[3]UKBuilding_List!$A$1:$D$376,3,FALSE)</f>
        <v>Maxwelton Ct. Apts #5</v>
      </c>
      <c r="C354" s="1"/>
    </row>
    <row r="355" spans="1:3" x14ac:dyDescent="0.3">
      <c r="A355" s="2" t="str">
        <f>([3]UKBuilding_List!A355)</f>
        <v>0665</v>
      </c>
      <c r="B355" s="3" t="str">
        <f>VLOOKUP(A355,[3]UKBuilding_List!$A$1:$D$376,3,FALSE)</f>
        <v>Maxwelton Ct. Apts #6</v>
      </c>
      <c r="C355" s="1"/>
    </row>
    <row r="356" spans="1:3" x14ac:dyDescent="0.3">
      <c r="A356" s="2" t="str">
        <f>([3]UKBuilding_List!A356)</f>
        <v>0666</v>
      </c>
      <c r="B356" s="3" t="str">
        <f>VLOOKUP(A356,[3]UKBuilding_List!$A$1:$D$376,3,FALSE)</f>
        <v>Maxwelton Ct. Apts #7</v>
      </c>
      <c r="C356" s="1"/>
    </row>
    <row r="357" spans="1:3" x14ac:dyDescent="0.3">
      <c r="A357" s="2" t="str">
        <f>([3]UKBuilding_List!A357)</f>
        <v>0667</v>
      </c>
      <c r="B357" s="3" t="str">
        <f>VLOOKUP(A357,[3]UKBuilding_List!$A$1:$D$376,3,FALSE)</f>
        <v>Maxwelton Ct. Apts #8</v>
      </c>
      <c r="C357" s="1"/>
    </row>
    <row r="358" spans="1:3" x14ac:dyDescent="0.3">
      <c r="A358" s="2" t="str">
        <f>([3]UKBuilding_List!A358)</f>
        <v>0668</v>
      </c>
      <c r="B358" s="3" t="str">
        <f>VLOOKUP(A358,[3]UKBuilding_List!$A$1:$D$376,3,FALSE)</f>
        <v>Maxwelton Ct. Apts #9</v>
      </c>
      <c r="C358" s="1"/>
    </row>
    <row r="359" spans="1:3" x14ac:dyDescent="0.3">
      <c r="A359" s="2" t="str">
        <f>([3]UKBuilding_List!A359)</f>
        <v>0669</v>
      </c>
      <c r="B359" s="3" t="str">
        <f>VLOOKUP(A359,[3]UKBuilding_List!$A$1:$D$376,3,FALSE)</f>
        <v>Maxwelton Ct. Apts #10</v>
      </c>
      <c r="C359" s="1"/>
    </row>
    <row r="360" spans="1:3" x14ac:dyDescent="0.3">
      <c r="A360" s="2" t="str">
        <f>([3]UKBuilding_List!A360)</f>
        <v>0670</v>
      </c>
      <c r="B360" s="3" t="str">
        <f>VLOOKUP(A360,[3]UKBuilding_List!$A$1:$D$376,3,FALSE)</f>
        <v>Maxwelton Ct. Apts #11</v>
      </c>
      <c r="C360" s="1"/>
    </row>
    <row r="361" spans="1:3" x14ac:dyDescent="0.3">
      <c r="A361" s="2" t="str">
        <f>([3]UKBuilding_List!A361)</f>
        <v>0671</v>
      </c>
      <c r="B361" s="3" t="str">
        <f>VLOOKUP(A361,[3]UKBuilding_List!$A$1:$D$376,3,FALSE)</f>
        <v>Maxwelton Ct. Apts #12</v>
      </c>
      <c r="C361" s="1"/>
    </row>
    <row r="362" spans="1:3" x14ac:dyDescent="0.3">
      <c r="A362" s="2" t="str">
        <f>([3]UKBuilding_List!A362)</f>
        <v>0672</v>
      </c>
      <c r="B362" s="3" t="str">
        <f>VLOOKUP(A362,[3]UKBuilding_List!$A$1:$D$376,3,FALSE)</f>
        <v>Maxwelton Ct. Apts #13</v>
      </c>
      <c r="C362" s="1"/>
    </row>
    <row r="363" spans="1:3" x14ac:dyDescent="0.3">
      <c r="A363" s="2" t="str">
        <f>([3]UKBuilding_List!A363)</f>
        <v>0673</v>
      </c>
      <c r="B363" s="3" t="str">
        <f>VLOOKUP(A363,[3]UKBuilding_List!$A$1:$D$376,3,FALSE)</f>
        <v>Maxwelton Ct. Apts #14</v>
      </c>
      <c r="C363" s="1"/>
    </row>
    <row r="364" spans="1:3" x14ac:dyDescent="0.3">
      <c r="A364" s="2" t="str">
        <f>([3]UKBuilding_List!A364)</f>
        <v>0674</v>
      </c>
      <c r="B364" s="3" t="str">
        <f>VLOOKUP(A364,[3]UKBuilding_List!$A$1:$D$376,3,FALSE)</f>
        <v>Maxwelton Ct. Apts #15</v>
      </c>
      <c r="C364" s="1"/>
    </row>
    <row r="365" spans="1:3" x14ac:dyDescent="0.3">
      <c r="A365" s="2" t="str">
        <f>([3]UKBuilding_List!A365)</f>
        <v>0675</v>
      </c>
      <c r="B365" s="3" t="str">
        <f>VLOOKUP(A365,[3]UKBuilding_List!$A$1:$D$376,3,FALSE)</f>
        <v>Maxwelton Ct. Apts #16</v>
      </c>
      <c r="C365" s="1"/>
    </row>
    <row r="366" spans="1:3" x14ac:dyDescent="0.3">
      <c r="A366" s="2" t="str">
        <f>([3]UKBuilding_List!A366)</f>
        <v>0676</v>
      </c>
      <c r="B366" s="3" t="str">
        <f>VLOOKUP(A366,[3]UKBuilding_List!$A$1:$D$376,3,FALSE)</f>
        <v>New Student Center</v>
      </c>
      <c r="C366" s="1"/>
    </row>
    <row r="367" spans="1:3" x14ac:dyDescent="0.3">
      <c r="A367" s="2" t="str">
        <f>([3]UKBuilding_List!A367)</f>
        <v>0677</v>
      </c>
      <c r="B367" s="3" t="str">
        <f>VLOOKUP(A367,[3]UKBuilding_List!$A$1:$D$376,3,FALSE)</f>
        <v>University Flats</v>
      </c>
      <c r="C367" s="1"/>
    </row>
    <row r="368" spans="1:3" x14ac:dyDescent="0.3">
      <c r="A368" s="2" t="str">
        <f>([3]UKBuilding_List!A368)</f>
        <v>0678</v>
      </c>
      <c r="B368" s="3" t="str">
        <f>VLOOKUP(A368,[3]UKBuilding_List!$A$1:$D$376,3,FALSE)</f>
        <v>Lewis Hall</v>
      </c>
      <c r="C368" s="1"/>
    </row>
    <row r="369" spans="1:3" x14ac:dyDescent="0.3">
      <c r="A369" s="2" t="str">
        <f>([3]UKBuilding_List!A369)</f>
        <v>0679</v>
      </c>
      <c r="B369" s="3" t="str">
        <f>VLOOKUP(A369,[3]UKBuilding_List!$A$1:$D$376,3,FALSE)</f>
        <v>Research Building #2</v>
      </c>
      <c r="C369" s="1"/>
    </row>
    <row r="370" spans="1:3" x14ac:dyDescent="0.3">
      <c r="A370" s="2" t="str">
        <f>([3]UKBuilding_List!A370)</f>
        <v>0683</v>
      </c>
      <c r="B370" s="3" t="str">
        <f>VLOOKUP(A370,[3]UKBuilding_List!$A$1:$D$376,3,FALSE)</f>
        <v>139 State St</v>
      </c>
      <c r="C370" s="1"/>
    </row>
    <row r="371" spans="1:3" x14ac:dyDescent="0.3">
      <c r="A371" s="2" t="str">
        <f>([3]UKBuilding_List!A371)</f>
        <v>0684</v>
      </c>
      <c r="B371" s="3" t="str">
        <f>VLOOKUP(A371,[3]UKBuilding_List!$A$1:$D$376,3,FALSE)</f>
        <v>119 Virginia Ave</v>
      </c>
      <c r="C371" s="1"/>
    </row>
    <row r="372" spans="1:3" x14ac:dyDescent="0.3">
      <c r="A372" s="2" t="str">
        <f>([3]UKBuilding_List!A372)</f>
        <v>0685</v>
      </c>
      <c r="B372" s="3" t="str">
        <f>VLOOKUP(A372,[3]UKBuilding_List!$A$1:$D$376,3,FALSE)</f>
        <v>121 Virginia Ave</v>
      </c>
      <c r="C372" s="1"/>
    </row>
    <row r="373" spans="1:3" x14ac:dyDescent="0.3">
      <c r="A373" s="2" t="str">
        <f>([3]UKBuilding_List!A373)</f>
        <v>0686</v>
      </c>
      <c r="B373" s="3" t="str">
        <f>VLOOKUP(A373,[3]UKBuilding_List!$A$1:$D$376,3,FALSE)</f>
        <v>123 Virginia Ave</v>
      </c>
      <c r="C373" s="1"/>
    </row>
    <row r="374" spans="1:3" x14ac:dyDescent="0.3">
      <c r="A374" s="2" t="str">
        <f>([3]UKBuilding_List!A374)</f>
        <v>0687</v>
      </c>
      <c r="B374" s="3" t="str">
        <f>VLOOKUP(A374,[3]UKBuilding_List!$A$1:$D$376,3,FALSE)</f>
        <v>131 Virginia Ave</v>
      </c>
      <c r="C374" s="1"/>
    </row>
    <row r="375" spans="1:3" x14ac:dyDescent="0.3">
      <c r="A375" s="2" t="str">
        <f>([3]UKBuilding_List!A375)</f>
        <v>0688</v>
      </c>
      <c r="B375" s="3" t="str">
        <f>VLOOKUP(A375,[3]UKBuilding_List!$A$1:$D$376,3,FALSE)</f>
        <v>665 S Limestone</v>
      </c>
      <c r="C375" s="1"/>
    </row>
    <row r="376" spans="1:3" x14ac:dyDescent="0.3">
      <c r="A376" s="2" t="str">
        <f>([3]UKBuilding_List!A376)</f>
        <v>0689</v>
      </c>
      <c r="B376" s="3" t="str">
        <f>VLOOKUP(A376,[3]UKBuilding_List!$A$1:$D$376,3,FALSE)</f>
        <v>685 S Limestone</v>
      </c>
      <c r="C376" s="1"/>
    </row>
    <row r="377" spans="1:3" x14ac:dyDescent="0.3">
      <c r="A377" s="2">
        <f>([3]UKBuilding_List!A377)</f>
        <v>1200</v>
      </c>
      <c r="B377" s="3" t="e">
        <f>VLOOKUP(A377,[3]UKBuilding_List!$A$1:$D$376,3,FALSE)</f>
        <v>#N/A</v>
      </c>
      <c r="C377" s="1"/>
    </row>
    <row r="378" spans="1:3" x14ac:dyDescent="0.3">
      <c r="A378" s="2">
        <f>([3]UKBuilding_List!A378)</f>
        <v>1201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>8633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>9127</v>
      </c>
      <c r="B380" s="3" t="e">
        <f>VLOOKUP(A380,[3]UKBuilding_List!$A$1:$D$376,3,FALSE)</f>
        <v>#N/A</v>
      </c>
      <c r="C380" s="1"/>
    </row>
    <row r="381" spans="1:3" x14ac:dyDescent="0.3">
      <c r="A381" s="2">
        <f>([3]UKBuilding_List!A381)</f>
        <v>9813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>9853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>9854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>9861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>9925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>9983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3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3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3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3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3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3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3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3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3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2016-06-09T16:23:14Z</dcterms:modified>
</cp:coreProperties>
</file>