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1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H22" i="1" l="1"/>
  <c r="G22" i="1"/>
  <c r="M22" i="1" l="1"/>
  <c r="K2" i="1" s="1"/>
  <c r="J2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<sst xmlns="http://schemas.openxmlformats.org/spreadsheetml/2006/main" count="106" uniqueCount="81">
  <si>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</si>
  <si>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</si>
  <si>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</si>
  <si>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</si>
  <si>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</si>
  <si>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</si>
  <si>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</si>
  <si>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</si>
  <si>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</si>
  <si>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</si>
  <si>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</si>
  <si>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</si>
  <si>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</si>
  <si>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</si>
  <si>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</si>
  <si>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</si>
  <si>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</si>
  <si>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</si>
  <si>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</si>
  <si>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</si>
  <si>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</si>
  <si>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</si>
  <si>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</si>
  <si>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</si>
  <si>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</si>
  <si>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</si>
  <si>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</si>
  <si>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</si>
  <si>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</si>
  <si>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</si>
  <si>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</si>
  <si>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</si>
  <si>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</si>
  <si>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</si>
  <si>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</si>
  <si>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</si>
  <si>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</si>
  <si>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</si>
  <si>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</si>
  <si>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</si>
  <si>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</si>
  <si>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</si>
  <si>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</si>
  <si>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</si>
  <si>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</si>
  <si>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</si>
  <si>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</si>
  <si>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</si>
  <si>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</si>
  <si>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</si>
  <si>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</si>
  <si>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</si>
  <si>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</si>
  <si>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</si>
  <si>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</si>
  <si>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</si>
  <si>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</si>
  <si>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</si>
  <si>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</si>
  <si>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</si>
  <si>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</si>
  <si>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</si>
  <si>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</si>
  <si>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</si>
  <si>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</si>
  <si>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</si>
  <si>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</si>
  <si>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</si>
  <si>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</si>
  <si>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</si>
  <si>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</si>
  <si>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</si>
  <si>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</si>
  <si>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LX-0091-00-N0024F</t>
  </si>
  <si>
    <t>AG SCIENCE CTR - Room N0024F</t>
  </si>
  <si>
    <t>N24</t>
  </si>
  <si>
    <t>N24F</t>
  </si>
  <si>
    <t>0091</t>
  </si>
  <si>
    <t>00</t>
  </si>
  <si>
    <t>LX-0091-00-N0024</t>
  </si>
  <si>
    <t>AG SCIENCE CTR - Room N0024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</si>
</sst>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applyNumberFormat="1"/>
    <xf numFmtId="49" fontId="0" fillId="0" borderId="0" xfId="0" quotePrefix="1" applyNumberFormat="1" applyFont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 t="str">
            <v>0709</v>
          </cell>
          <cell r="B362">
            <v>709</v>
          </cell>
          <cell r="C362" t="str">
            <v>401 S Limestone</v>
          </cell>
          <cell r="D362" t="str">
            <v>401 S Limestone</v>
          </cell>
        </row>
        <row r="363">
          <cell r="A363" t="str">
            <v>0710</v>
          </cell>
          <cell r="B363">
            <v>710</v>
          </cell>
          <cell r="C363" t="str">
            <v>130 Winslow St</v>
          </cell>
          <cell r="D363" t="str">
            <v>130 Winslow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J1" sqref="J1:P104857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6" width="10.7109375" style="16" customWidth="1"/>
    <col min="17" max="16384" width="9.140625" style="16"/>
  </cols>
  <sheetData>
    <row r="1" spans="1:16" ht="90" x14ac:dyDescent="0.25">
      <c r="A1" s="65" t="s">
        <v>7</v>
      </c>
      <c r="B1" s="76" t="s">
        <v>77</v>
      </c>
      <c r="C1" s="76"/>
      <c r="F1" s="67" t="s">
        <v>10</v>
      </c>
      <c r="G1" s="18">
        <v>43208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Agriculture Science Center North</v>
      </c>
      <c r="C2" s="77"/>
      <c r="F2" s="68" t="s">
        <v>12</v>
      </c>
      <c r="G2" s="22" t="s">
        <v>58</v>
      </c>
      <c r="J2" s="15">
        <f>G22-J22</f>
        <v>1</v>
      </c>
      <c r="K2" s="15">
        <f>H22-M22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75</v>
      </c>
      <c r="B6" s="79" t="s">
        <v>78</v>
      </c>
      <c r="C6" s="42" t="s">
        <v>71</v>
      </c>
      <c r="D6" s="41" t="s">
        <v>5</v>
      </c>
      <c r="E6" s="50">
        <v>5007</v>
      </c>
      <c r="F6" s="50">
        <v>3538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76</v>
      </c>
      <c r="B7" s="79" t="s">
        <v>78</v>
      </c>
      <c r="C7" s="42" t="s">
        <v>50</v>
      </c>
      <c r="D7" s="41" t="s">
        <v>5</v>
      </c>
      <c r="E7" s="50">
        <v>0</v>
      </c>
      <c r="F7" s="50">
        <v>1435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25"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M16" s="59" t="str">
        <f>IF(H16="No Change","N/A",IF(H16="New Tag Required",Lookup!F:F,IF(H16="Remove Old Sign",Lookup!F:F,IF(H16="N/A","N/A",""))))</f>
        <v/>
      </c>
      <c r="N16" s="64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ht="15.75" thickBot="1" x14ac:dyDescent="0.3">
      <c r="A20" s="56"/>
      <c r="C20" s="11"/>
      <c r="E20" s="30"/>
      <c r="F20" s="30"/>
      <c r="G20" s="30"/>
      <c r="K20" s="32"/>
      <c r="N20" s="32"/>
    </row>
    <row r="21" spans="1:14" ht="45" x14ac:dyDescent="0.25">
      <c r="A21" s="56"/>
      <c r="C21" s="11"/>
      <c r="E21" s="30"/>
      <c r="F21" s="30"/>
      <c r="G21" s="73" t="s">
        <v>45</v>
      </c>
      <c r="H21" s="74" t="s">
        <v>46</v>
      </c>
      <c r="J21" s="75" t="s">
        <v>40</v>
      </c>
      <c r="K21" s="10"/>
      <c r="L21" s="10"/>
      <c r="M21" s="75" t="s">
        <v>41</v>
      </c>
    </row>
    <row r="22" spans="1:14" ht="15.75" thickBot="1" x14ac:dyDescent="0.3">
      <c r="A22" s="56"/>
      <c r="C22" s="11"/>
      <c r="E22" s="30"/>
      <c r="F22" s="30"/>
      <c r="G22" s="14">
        <f>COUNTIF(G6:G21,"New Tag Required")</f>
        <v>1</v>
      </c>
      <c r="H22" s="13">
        <f>COUNTIF(H6:H21,"New Sign Required")</f>
        <v>1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3"/>
      <c r="G31" s="30"/>
    </row>
    <row r="32" spans="1:14" x14ac:dyDescent="0.25">
      <c r="A32" s="57"/>
      <c r="C32" s="11"/>
      <c r="E32" s="30"/>
      <c r="F32" s="34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1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6"/>
      <c r="C42" s="11"/>
      <c r="E42" s="30"/>
      <c r="F42" s="30"/>
      <c r="G42" s="30"/>
    </row>
    <row r="43" spans="1:7" x14ac:dyDescent="0.25">
      <c r="A43" s="5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7:G41 G10:G20">
    <cfRule type="containsText" dxfId="55" priority="130" operator="containsText" text="New Tag Required">
      <formula>NOT(ISERROR(SEARCH("New Tag Required",G10)))</formula>
    </cfRule>
  </conditionalFormatting>
  <conditionalFormatting sqref="D6 D12:D87">
    <cfRule type="containsText" dxfId="54" priority="129" operator="containsText" text="Yes">
      <formula>NOT(ISERROR(SEARCH("Yes",D6)))</formula>
    </cfRule>
  </conditionalFormatting>
  <conditionalFormatting sqref="H27:H87 H188:H409 H10:H20">
    <cfRule type="containsText" dxfId="53" priority="117" operator="containsText" text="New Sign Required">
      <formula>NOT(ISERROR(SEARCH("New Sign Required",H10)))</formula>
    </cfRule>
  </conditionalFormatting>
  <conditionalFormatting sqref="G27:G87 G10:H20">
    <cfRule type="containsText" dxfId="52" priority="116" operator="containsText" text="Action Required">
      <formula>NOT(ISERROR(SEARCH("Action Required",G10)))</formula>
    </cfRule>
  </conditionalFormatting>
  <conditionalFormatting sqref="H27:H87">
    <cfRule type="containsText" dxfId="51" priority="115" operator="containsText" text="Action Required">
      <formula>NOT(ISERROR(SEARCH("Action Required",H27)))</formula>
    </cfRule>
  </conditionalFormatting>
  <conditionalFormatting sqref="G6 G23:G26">
    <cfRule type="containsText" dxfId="50" priority="57" operator="containsText" text="New Tag Required">
      <formula>NOT(ISERROR(SEARCH("New Tag Required",G6)))</formula>
    </cfRule>
  </conditionalFormatting>
  <conditionalFormatting sqref="H6 H23:H26">
    <cfRule type="containsText" dxfId="49" priority="55" operator="containsText" text="New Sign Required">
      <formula>NOT(ISERROR(SEARCH("New Sign Required",H6)))</formula>
    </cfRule>
  </conditionalFormatting>
  <conditionalFormatting sqref="G6 G23:G26">
    <cfRule type="containsText" dxfId="48" priority="54" operator="containsText" text="Action Required">
      <formula>NOT(ISERROR(SEARCH("Action Required",G6)))</formula>
    </cfRule>
  </conditionalFormatting>
  <conditionalFormatting sqref="H6 H23:H26">
    <cfRule type="containsText" dxfId="47" priority="53" operator="containsText" text="Action Required">
      <formula>NOT(ISERROR(SEARCH("Action Required",H6)))</formula>
    </cfRule>
  </conditionalFormatting>
  <conditionalFormatting sqref="G6">
    <cfRule type="containsText" dxfId="46" priority="52" operator="containsText" text="New Tag Required">
      <formula>NOT(ISERROR(SEARCH("New Tag Required",G6)))</formula>
    </cfRule>
  </conditionalFormatting>
  <conditionalFormatting sqref="D6">
    <cfRule type="containsText" dxfId="45" priority="51" operator="containsText" text="Yes">
      <formula>NOT(ISERROR(SEARCH("Yes",D6)))</formula>
    </cfRule>
  </conditionalFormatting>
  <conditionalFormatting sqref="G6">
    <cfRule type="containsText" dxfId="44" priority="50" operator="containsText" text="Action Required">
      <formula>NOT(ISERROR(SEARCH("Action Required",G6)))</formula>
    </cfRule>
  </conditionalFormatting>
  <conditionalFormatting sqref="D88:D187">
    <cfRule type="containsText" dxfId="43" priority="49" operator="containsText" text="Yes">
      <formula>NOT(ISERROR(SEARCH("Yes",D88)))</formula>
    </cfRule>
  </conditionalFormatting>
  <conditionalFormatting sqref="H88:H187">
    <cfRule type="containsText" dxfId="42" priority="48" operator="containsText" text="New Sign Required">
      <formula>NOT(ISERROR(SEARCH("New Sign Required",H88)))</formula>
    </cfRule>
  </conditionalFormatting>
  <conditionalFormatting sqref="G88:G187">
    <cfRule type="containsText" dxfId="41" priority="47" operator="containsText" text="Action Required">
      <formula>NOT(ISERROR(SEARCH("Action Required",G88)))</formula>
    </cfRule>
  </conditionalFormatting>
  <conditionalFormatting sqref="H88:H187">
    <cfRule type="containsText" dxfId="40" priority="46" operator="containsText" text="Action Required">
      <formula>NOT(ISERROR(SEARCH("Action Required",H88)))</formula>
    </cfRule>
  </conditionalFormatting>
  <conditionalFormatting sqref="D7">
    <cfRule type="containsText" dxfId="39" priority="32" operator="containsText" text="Yes">
      <formula>NOT(ISERROR(SEARCH("Yes",D7)))</formula>
    </cfRule>
  </conditionalFormatting>
  <conditionalFormatting sqref="G7">
    <cfRule type="containsText" dxfId="38" priority="31" operator="containsText" text="New Tag Required">
      <formula>NOT(ISERROR(SEARCH("New Tag Required",G7)))</formula>
    </cfRule>
  </conditionalFormatting>
  <conditionalFormatting sqref="H7">
    <cfRule type="containsText" dxfId="37" priority="30" operator="containsText" text="New Sign Required">
      <formula>NOT(ISERROR(SEARCH("New Sign Required",H7)))</formula>
    </cfRule>
  </conditionalFormatting>
  <conditionalFormatting sqref="G7">
    <cfRule type="containsText" dxfId="36" priority="29" operator="containsText" text="Action Required">
      <formula>NOT(ISERROR(SEARCH("Action Required",G7)))</formula>
    </cfRule>
  </conditionalFormatting>
  <conditionalFormatting sqref="H7">
    <cfRule type="containsText" dxfId="35" priority="28" operator="containsText" text="Action Required">
      <formula>NOT(ISERROR(SEARCH("Action Required",H7)))</formula>
    </cfRule>
  </conditionalFormatting>
  <conditionalFormatting sqref="G8">
    <cfRule type="containsText" dxfId="34" priority="27" operator="containsText" text="New Tag Required">
      <formula>NOT(ISERROR(SEARCH("New Tag Required",G8)))</formula>
    </cfRule>
  </conditionalFormatting>
  <conditionalFormatting sqref="H8">
    <cfRule type="containsText" dxfId="33" priority="26" operator="containsText" text="New Sign Required">
      <formula>NOT(ISERROR(SEARCH("New Sign Required",H8)))</formula>
    </cfRule>
  </conditionalFormatting>
  <conditionalFormatting sqref="G8">
    <cfRule type="containsText" dxfId="32" priority="25" operator="containsText" text="Action Required">
      <formula>NOT(ISERROR(SEARCH("Action Required",G8)))</formula>
    </cfRule>
  </conditionalFormatting>
  <conditionalFormatting sqref="H8">
    <cfRule type="containsText" dxfId="31" priority="24" operator="containsText" text="Action Required">
      <formula>NOT(ISERROR(SEARCH("Action Required",H8)))</formula>
    </cfRule>
  </conditionalFormatting>
  <conditionalFormatting sqref="J2:N2">
    <cfRule type="cellIs" dxfId="30" priority="23" operator="notEqual">
      <formula>0</formula>
    </cfRule>
  </conditionalFormatting>
  <conditionalFormatting sqref="J6:J19">
    <cfRule type="cellIs" dxfId="29" priority="22" operator="equal">
      <formula>0</formula>
    </cfRule>
  </conditionalFormatting>
  <conditionalFormatting sqref="M6:M19">
    <cfRule type="cellIs" dxfId="28" priority="21" operator="equal">
      <formula>0</formula>
    </cfRule>
  </conditionalFormatting>
  <conditionalFormatting sqref="J6:J19 M6:M19">
    <cfRule type="cellIs" dxfId="27" priority="18" operator="equal">
      <formula>"In Progress"</formula>
    </cfRule>
    <cfRule type="cellIs" dxfId="26" priority="19" operator="equal">
      <formula>"Log Issues"</formula>
    </cfRule>
    <cfRule type="cellIs" dxfId="25" priority="20" operator="equal">
      <formula>"N/A"</formula>
    </cfRule>
  </conditionalFormatting>
  <conditionalFormatting sqref="K6:K11">
    <cfRule type="expression" dxfId="24" priority="17">
      <formula>$J6="Log Issues"</formula>
    </cfRule>
  </conditionalFormatting>
  <conditionalFormatting sqref="N6:N11">
    <cfRule type="expression" dxfId="23" priority="16">
      <formula>$M6="Log Issues"</formula>
    </cfRule>
  </conditionalFormatting>
  <conditionalFormatting sqref="G9">
    <cfRule type="containsText" dxfId="22" priority="15" operator="containsText" text="New Tag Required">
      <formula>NOT(ISERROR(SEARCH("New Tag Required",G9)))</formula>
    </cfRule>
  </conditionalFormatting>
  <conditionalFormatting sqref="H9">
    <cfRule type="containsText" dxfId="21" priority="14" operator="containsText" text="New Sign Required">
      <formula>NOT(ISERROR(SEARCH("New Sign Required",H9)))</formula>
    </cfRule>
  </conditionalFormatting>
  <conditionalFormatting sqref="G9">
    <cfRule type="containsText" dxfId="20" priority="13" operator="containsText" text="Action Required">
      <formula>NOT(ISERROR(SEARCH("Action Required",G9)))</formula>
    </cfRule>
  </conditionalFormatting>
  <conditionalFormatting sqref="H9">
    <cfRule type="containsText" dxfId="19" priority="12" operator="containsText" text="Action Required">
      <formula>NOT(ISERROR(SEARCH("Action Required",H9)))</formula>
    </cfRule>
  </conditionalFormatting>
  <conditionalFormatting sqref="H1:H1048576">
    <cfRule type="containsText" dxfId="18" priority="10" operator="containsText" text="Remove Old Sign">
      <formula>NOT(ISERROR(SEARCH("Remove Old Sign",H1)))</formula>
    </cfRule>
    <cfRule type="containsText" dxfId="17" priority="11" operator="containsText" text="Move Sign to New Location">
      <formula>NOT(ISERROR(SEARCH("Move Sign to New Location",H1)))</formula>
    </cfRule>
  </conditionalFormatting>
  <conditionalFormatting sqref="G1:G1048576">
    <cfRule type="containsText" dxfId="16" priority="9" operator="containsText" text="Remove Old Tag">
      <formula>NOT(ISERROR(SEARCH("Remove Old Tag",G1)))</formula>
    </cfRule>
  </conditionalFormatting>
  <conditionalFormatting sqref="D8">
    <cfRule type="containsText" dxfId="15" priority="7" operator="containsText" text="Yes">
      <formula>NOT(ISERROR(SEARCH("Yes",D8)))</formula>
    </cfRule>
  </conditionalFormatting>
  <conditionalFormatting sqref="D9">
    <cfRule type="containsText" dxfId="14" priority="6" operator="containsText" text="Yes">
      <formula>NOT(ISERROR(SEARCH("Yes",D9)))</formula>
    </cfRule>
  </conditionalFormatting>
  <conditionalFormatting sqref="D10">
    <cfRule type="containsText" dxfId="13" priority="5" operator="containsText" text="Yes">
      <formula>NOT(ISERROR(SEARCH("Yes",D10)))</formula>
    </cfRule>
  </conditionalFormatting>
  <conditionalFormatting sqref="D11">
    <cfRule type="containsText" dxfId="12" priority="4" operator="containsText" text="Yes">
      <formula>NOT(ISERROR(SEARCH("Yes",D11)))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  <x14:dataValidation type="list" allowBlank="1" showInputMessage="1">
          <x14:formula1>
            <xm:f>Lookup!$E$1:$E$19</xm:f>
          </x14:formula1>
          <xm:sqref>C6:C187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F17" sqref="F16:F17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0091</v>
      </c>
      <c r="C1" s="39"/>
      <c r="D1" s="17" t="s">
        <v>10</v>
      </c>
      <c r="E1" s="40">
        <f>'KD Changes'!G1</f>
        <v>43208</v>
      </c>
    </row>
    <row r="2" spans="1:10" ht="15" customHeight="1" x14ac:dyDescent="0.25">
      <c r="A2" s="43" t="s">
        <v>8</v>
      </c>
      <c r="B2" s="44" t="str">
        <f>VLOOKUP(B1,[1]BuildingList!A:B,2,FALSE)</f>
        <v>Agriculture Science Center North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1" t="s">
        <v>79</v>
      </c>
      <c r="B6" s="78" t="s">
        <v>80</v>
      </c>
      <c r="C6" s="41" t="s">
        <v>64</v>
      </c>
      <c r="D6" s="50">
        <v>3538</v>
      </c>
      <c r="G6" s="29"/>
      <c r="H6" s="29"/>
      <c r="I6" s="41"/>
      <c r="J6" s="41"/>
    </row>
    <row r="7" spans="1:10" ht="15" customHeight="1" x14ac:dyDescent="0.25">
      <c r="A7" s="41" t="s">
        <v>73</v>
      </c>
      <c r="B7" s="78" t="s">
        <v>74</v>
      </c>
      <c r="C7" s="41" t="s">
        <v>63</v>
      </c>
      <c r="D7" s="50">
        <v>1435</v>
      </c>
      <c r="G7" s="29"/>
      <c r="H7" s="29"/>
      <c r="I7" s="41"/>
      <c r="J7" s="41"/>
    </row>
    <row r="8" spans="1:10" x14ac:dyDescent="0.25">
      <c r="A8" s="41"/>
      <c r="B8" s="78"/>
      <c r="G8" s="29"/>
      <c r="H8" s="29"/>
      <c r="I8" s="41"/>
      <c r="J8" s="41"/>
    </row>
    <row r="9" spans="1:10" x14ac:dyDescent="0.25">
      <c r="A9" s="41"/>
      <c r="B9" s="78"/>
      <c r="F9" s="50"/>
      <c r="G9" s="29"/>
      <c r="H9" s="29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1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50"/>
    </row>
    <row r="39" spans="1:8" x14ac:dyDescent="0.25">
      <c r="A39" s="49"/>
      <c r="E39" s="50"/>
      <c r="F39" s="50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4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C49" s="42"/>
      <c r="E49" s="50"/>
      <c r="F49" s="51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49"/>
      <c r="C52" s="42"/>
      <c r="E52" s="50"/>
      <c r="F52" s="50"/>
      <c r="G52" s="50"/>
    </row>
    <row r="53" spans="1:7" x14ac:dyDescent="0.25">
      <c r="A53" s="49"/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198" spans="3:3" x14ac:dyDescent="0.25">
      <c r="C198" s="41" t="s">
        <v>29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New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 t="str">
        <f>([3]UKBuilding_List!A362)</f>
        <v>0709</v>
      </c>
      <c r="B362" s="3" t="str">
        <f>VLOOKUP(A362,[3]UKBuilding_List!$A$1:$D$376,3,FALSE)</f>
        <v>401 S Limestone</v>
      </c>
      <c r="C362" s="1"/>
    </row>
    <row r="363" spans="1:3" x14ac:dyDescent="0.25">
      <c r="A363" s="2" t="str">
        <f>([3]UKBuilding_List!A363)</f>
        <v>0710</v>
      </c>
      <c r="B363" s="3" t="str">
        <f>VLOOKUP(A363,[3]UKBuilding_List!$A$1:$D$376,3,FALSE)</f>
        <v>130 Winslow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2018-04-18T17:38:06Z</dcterms:modified>
</cp:coreProperties>
</file>