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24225" windowHeight="1515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Changes'!$A$1:$M$38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30" i="1" l="1"/>
  <c r="J30" i="1"/>
  <c r="M31" i="1"/>
  <c r="J31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2" i="1"/>
  <c r="M33" i="1"/>
  <c r="M34" i="1"/>
  <c r="M35" i="1"/>
  <c r="M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2" i="1"/>
  <c r="J33" i="1"/>
  <c r="J34" i="1"/>
  <c r="J35" i="1"/>
  <c r="J7" i="1"/>
  <c r="H38" i="1" l="1"/>
  <c r="G38" i="1"/>
  <c r="M38" i="1" l="1"/>
  <c r="K2" i="1" s="1"/>
  <c r="J3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<sst xmlns="http://schemas.openxmlformats.org/spreadsheetml/2006/main" count="251" uniqueCount="99">
  <si>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</si>
  <si>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</si>
  <si>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</si>
  <si>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</si>
  <si>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</si>
  <si>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</si>
  <si>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</si>
  <si>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</si>
  <si>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</si>
  <si>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</si>
  <si>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</si>
  <si>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</si>
  <si>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</si>
  <si>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</si>
  <si>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</si>
  <si>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</si>
  <si>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</si>
  <si>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</si>
  <si>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</si>
  <si>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</si>
  <si>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</si>
  <si>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</si>
  <si>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</si>
  <si>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</si>
  <si>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</si>
  <si>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</si>
  <si>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</si>
  <si>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</si>
  <si>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</si>
  <si>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</si>
  <si>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</si>
  <si>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</si>
  <si>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</si>
  <si>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</si>
  <si>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</si>
  <si>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</si>
  <si>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</si>
  <si>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</si>
  <si>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</si>
  <si>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</si>
  <si>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</si>
  <si>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</si>
  <si>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</si>
  <si>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</si>
  <si>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</si>
  <si>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</si>
  <si>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</si>
  <si>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</si>
  <si>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</si>
  <si>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</si>
  <si>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</si>
  <si>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</si>
  <si>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</si>
  <si>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</si>
  <si>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</si>
  <si>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</si>
  <si>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</si>
  <si>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</si>
  <si>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</si>
  <si>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</si>
  <si>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</si>
  <si>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</si>
  <si>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</si>
  <si>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</si>
  <si>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0088</t>
  </si>
  <si>
    <t>Janet Schwartz</t>
  </si>
  <si>
    <t xml:space="preserve">new exterior space </t>
  </si>
  <si>
    <t>100</t>
  </si>
  <si>
    <t>102</t>
  </si>
  <si>
    <t>110A</t>
  </si>
  <si>
    <t>110A1</t>
  </si>
  <si>
    <t>110B</t>
  </si>
  <si>
    <t>outside of renovation area</t>
  </si>
  <si>
    <t>XA101</t>
  </si>
  <si>
    <t>212A</t>
  </si>
  <si>
    <t>212B</t>
  </si>
  <si>
    <t>ST0100A</t>
  </si>
  <si>
    <t>ST0200A</t>
  </si>
  <si>
    <t>XA100</t>
  </si>
  <si>
    <t>corrected sqft</t>
  </si>
  <si>
    <t>01</t>
  </si>
  <si>
    <t>02</t>
  </si>
  <si>
    <t>Plant Assets has been updated for this renovation. However, site visit revealed absence of tags and signs. Updates to the Floor Plan revealed some There are some needed sqft updates.</t>
  </si>
  <si>
    <t>no change to room</t>
  </si>
  <si>
    <t>renovated  and renumbered space</t>
  </si>
  <si>
    <t>renumbered space: Carwash</t>
  </si>
  <si>
    <t>Compressor room</t>
  </si>
  <si>
    <t>renumbered space: Vehicle Service</t>
  </si>
  <si>
    <t>renumbered space: apartment</t>
  </si>
  <si>
    <t>Room Label Change: 108 Changed To 111</t>
  </si>
  <si>
    <t>renumbered space: apartment storage</t>
  </si>
  <si>
    <t>Room Label Change: 107A1 Changed To 110A1</t>
  </si>
  <si>
    <t>Room Label Change: 107 Changed To 110</t>
  </si>
  <si>
    <t>Room Label Change: 107A Changed To 110A</t>
  </si>
  <si>
    <t>renovated  and renumbered space: circulation</t>
  </si>
  <si>
    <t>Room Label Change: ST0101 Changed To ST0100A</t>
  </si>
  <si>
    <t>Room Label Change: ST0201 Changed To ST0200A</t>
  </si>
  <si>
    <t>renumbered space</t>
  </si>
  <si>
    <t>renumbered space: vehicle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</si>
</sst>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Alignment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6" fillId="33" borderId="13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BBSRB Utility Plant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0614</v>
          </cell>
          <cell r="B362" t="str">
            <v>123 Warren Ct.</v>
          </cell>
        </row>
        <row r="363">
          <cell r="A363" t="str">
            <v>0615</v>
          </cell>
          <cell r="B363" t="str">
            <v>125 Warren Ct.</v>
          </cell>
        </row>
        <row r="364">
          <cell r="A364" t="str">
            <v>0616</v>
          </cell>
          <cell r="B364" t="str">
            <v>Seaton Center Storage</v>
          </cell>
        </row>
        <row r="365">
          <cell r="A365" t="str">
            <v>0617</v>
          </cell>
          <cell r="B365" t="str">
            <v>118 Conn Terrace</v>
          </cell>
        </row>
        <row r="366">
          <cell r="A366" t="str">
            <v>0618</v>
          </cell>
          <cell r="B366" t="str">
            <v>MacAdam Student Observatory</v>
          </cell>
        </row>
        <row r="367">
          <cell r="A367" t="str">
            <v>0619</v>
          </cell>
          <cell r="B367" t="str">
            <v>102 Conn Terrace</v>
          </cell>
        </row>
        <row r="368">
          <cell r="A368" t="str">
            <v>0621</v>
          </cell>
          <cell r="B368" t="str">
            <v>104 Conn Terrace</v>
          </cell>
        </row>
        <row r="369">
          <cell r="A369" t="str">
            <v>0622</v>
          </cell>
          <cell r="B369" t="str">
            <v>108 Conn Terrace</v>
          </cell>
        </row>
        <row r="370">
          <cell r="A370" t="str">
            <v>0623</v>
          </cell>
          <cell r="B370" t="str">
            <v>110 Conn Terrace</v>
          </cell>
        </row>
        <row r="371">
          <cell r="A371" t="str">
            <v>0624</v>
          </cell>
          <cell r="B371" t="str">
            <v>120 Conn Terrace</v>
          </cell>
        </row>
        <row r="372">
          <cell r="A372" t="str">
            <v>0625</v>
          </cell>
          <cell r="B372" t="str">
            <v>1105 S. Limestone</v>
          </cell>
        </row>
        <row r="373">
          <cell r="A373" t="str">
            <v>0626</v>
          </cell>
          <cell r="B373" t="str">
            <v>1119 S. Limestone</v>
          </cell>
        </row>
        <row r="374">
          <cell r="A374" t="str">
            <v>0630</v>
          </cell>
          <cell r="B374" t="str">
            <v>Air Medical Crew Quarters</v>
          </cell>
        </row>
        <row r="375">
          <cell r="A375" t="str">
            <v>0631</v>
          </cell>
          <cell r="B375" t="str">
            <v>460 Rose Lane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0650</v>
          </cell>
          <cell r="B387" t="str">
            <v>Second New Housing - North Campus</v>
          </cell>
        </row>
        <row r="388">
          <cell r="A388">
            <v>1200</v>
          </cell>
          <cell r="B388" t="str">
            <v>Electric Substation #1</v>
          </cell>
        </row>
        <row r="389">
          <cell r="A389">
            <v>1201</v>
          </cell>
          <cell r="B389" t="str">
            <v>Electric Substation #3</v>
          </cell>
        </row>
        <row r="390">
          <cell r="A390" t="str">
            <v>8633</v>
          </cell>
          <cell r="B390" t="str">
            <v>UK HealthCare Good Samaritan Hospital</v>
          </cell>
        </row>
        <row r="391">
          <cell r="A391" t="str">
            <v>9127</v>
          </cell>
          <cell r="B391" t="str">
            <v>1101 S. Limestone</v>
          </cell>
        </row>
        <row r="392">
          <cell r="A392">
            <v>9813</v>
          </cell>
          <cell r="B392" t="str">
            <v>UK Child Care Development Center</v>
          </cell>
        </row>
        <row r="393">
          <cell r="A393" t="str">
            <v>9925</v>
          </cell>
          <cell r="B393" t="str">
            <v>Alpha Phi Sorority</v>
          </cell>
        </row>
        <row r="394">
          <cell r="A394" t="str">
            <v>9983</v>
          </cell>
          <cell r="B394" t="str">
            <v>College of Medicine Building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topLeftCell="A8" zoomScale="90" zoomScaleNormal="90" workbookViewId="0">
      <selection activeCell="I37" sqref="I37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1" customWidth="1"/>
    <col min="4" max="4" width="14.28515625" style="17" bestFit="1" customWidth="1"/>
    <col min="5" max="5" width="8.42578125" style="58" bestFit="1" customWidth="1"/>
    <col min="6" max="6" width="13.28515625" style="17" bestFit="1" customWidth="1"/>
    <col min="7" max="8" width="18.5703125" style="17" customWidth="1"/>
    <col min="9" max="9" width="32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2" t="s">
        <v>64</v>
      </c>
      <c r="C1" s="62"/>
      <c r="F1" s="18" t="s">
        <v>10</v>
      </c>
      <c r="G1" s="19">
        <v>41666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63" t="str">
        <f>VLOOKUP(B1,BuildingList!A:B,2,FALSE)</f>
        <v>Agriculture Motor Pool</v>
      </c>
      <c r="C2" s="63"/>
      <c r="F2" s="25" t="s">
        <v>12</v>
      </c>
      <c r="G2" s="26" t="s">
        <v>65</v>
      </c>
      <c r="J2" s="15">
        <f>G38-J38</f>
        <v>27</v>
      </c>
      <c r="K2" s="15">
        <f>H38-M38</f>
        <v>27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3" t="s">
        <v>9</v>
      </c>
      <c r="D5" s="32" t="s">
        <v>4</v>
      </c>
      <c r="E5" s="59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93.75" customHeight="1" thickTop="1" x14ac:dyDescent="0.25">
      <c r="E6" s="57"/>
      <c r="F6" s="36"/>
      <c r="G6" s="36"/>
      <c r="I6" s="61" t="s">
        <v>82</v>
      </c>
      <c r="J6" s="10"/>
      <c r="K6" s="37"/>
      <c r="L6" s="10"/>
      <c r="M6" s="10"/>
      <c r="N6" s="37"/>
      <c r="O6" s="10"/>
    </row>
    <row r="7" spans="1:16" x14ac:dyDescent="0.25">
      <c r="A7" s="30" t="s">
        <v>78</v>
      </c>
      <c r="B7" s="30" t="s">
        <v>80</v>
      </c>
      <c r="C7" s="11" t="s">
        <v>54</v>
      </c>
      <c r="D7" s="17" t="s">
        <v>5</v>
      </c>
      <c r="E7" s="57" t="s">
        <v>13</v>
      </c>
      <c r="F7" s="36">
        <v>396</v>
      </c>
      <c r="G7" s="36" t="s">
        <v>3</v>
      </c>
      <c r="H7" s="17" t="s">
        <v>18</v>
      </c>
      <c r="I7" s="11" t="s">
        <v>66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x14ac:dyDescent="0.25">
      <c r="A8" s="30" t="s">
        <v>73</v>
      </c>
      <c r="B8" s="55" t="s">
        <v>80</v>
      </c>
      <c r="C8" s="56" t="s">
        <v>54</v>
      </c>
      <c r="D8" s="17" t="s">
        <v>5</v>
      </c>
      <c r="E8" s="57" t="s">
        <v>13</v>
      </c>
      <c r="F8" s="36">
        <v>499</v>
      </c>
      <c r="G8" s="36" t="s">
        <v>3</v>
      </c>
      <c r="H8" s="17" t="s">
        <v>18</v>
      </c>
      <c r="I8" s="11" t="s">
        <v>66</v>
      </c>
      <c r="J8" s="10"/>
      <c r="K8" s="37"/>
      <c r="L8" s="10"/>
      <c r="M8" s="10"/>
      <c r="N8" s="37"/>
      <c r="O8" s="10"/>
    </row>
    <row r="9" spans="1:16" x14ac:dyDescent="0.25">
      <c r="A9" s="35" t="s">
        <v>67</v>
      </c>
      <c r="B9" s="30" t="s">
        <v>80</v>
      </c>
      <c r="C9" s="11" t="s">
        <v>53</v>
      </c>
      <c r="D9" s="17" t="s">
        <v>5</v>
      </c>
      <c r="E9" s="57">
        <v>80</v>
      </c>
      <c r="F9" s="36">
        <v>101</v>
      </c>
      <c r="G9" s="36" t="s">
        <v>3</v>
      </c>
      <c r="H9" s="17" t="s">
        <v>18</v>
      </c>
      <c r="I9" s="11" t="s">
        <v>84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33" customHeight="1" x14ac:dyDescent="0.25">
      <c r="A10" s="38">
        <v>101</v>
      </c>
      <c r="B10" s="30" t="s">
        <v>80</v>
      </c>
      <c r="C10" s="11" t="s">
        <v>79</v>
      </c>
      <c r="D10" s="17" t="s">
        <v>5</v>
      </c>
      <c r="E10" s="57">
        <v>77</v>
      </c>
      <c r="F10" s="36">
        <v>79</v>
      </c>
      <c r="G10" s="36" t="s">
        <v>3</v>
      </c>
      <c r="H10" s="17" t="s">
        <v>18</v>
      </c>
      <c r="I10" s="11" t="s">
        <v>84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35" t="s">
        <v>68</v>
      </c>
      <c r="B11" s="30" t="s">
        <v>80</v>
      </c>
      <c r="C11" s="11" t="s">
        <v>79</v>
      </c>
      <c r="D11" s="17" t="s">
        <v>5</v>
      </c>
      <c r="E11" s="60">
        <v>152</v>
      </c>
      <c r="F11" s="39">
        <v>154</v>
      </c>
      <c r="G11" s="36" t="s">
        <v>3</v>
      </c>
      <c r="H11" s="17" t="s">
        <v>18</v>
      </c>
      <c r="I11" s="11" t="s">
        <v>84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>
        <v>103</v>
      </c>
      <c r="B12" s="30" t="s">
        <v>80</v>
      </c>
      <c r="C12" s="11" t="s">
        <v>79</v>
      </c>
      <c r="D12" s="17" t="s">
        <v>5</v>
      </c>
      <c r="E12" s="57">
        <v>105</v>
      </c>
      <c r="F12" s="54">
        <v>107</v>
      </c>
      <c r="G12" s="36" t="s">
        <v>3</v>
      </c>
      <c r="H12" s="17" t="s">
        <v>18</v>
      </c>
      <c r="I12" s="11" t="s">
        <v>84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>
        <v>104</v>
      </c>
      <c r="B13" s="30" t="s">
        <v>80</v>
      </c>
      <c r="C13" s="11" t="s">
        <v>79</v>
      </c>
      <c r="D13" s="17" t="s">
        <v>5</v>
      </c>
      <c r="E13" s="57">
        <v>173</v>
      </c>
      <c r="F13" s="54">
        <v>180</v>
      </c>
      <c r="G13" s="36" t="s">
        <v>3</v>
      </c>
      <c r="H13" s="17" t="s">
        <v>18</v>
      </c>
      <c r="I13" s="11" t="s">
        <v>84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>
        <v>105</v>
      </c>
      <c r="B14" s="30" t="s">
        <v>80</v>
      </c>
      <c r="C14" s="11" t="s">
        <v>79</v>
      </c>
      <c r="D14" s="17" t="s">
        <v>5</v>
      </c>
      <c r="E14" s="57">
        <v>75</v>
      </c>
      <c r="F14" s="54">
        <v>78</v>
      </c>
      <c r="G14" s="36" t="s">
        <v>3</v>
      </c>
      <c r="H14" s="17" t="s">
        <v>18</v>
      </c>
      <c r="I14" s="11" t="s">
        <v>84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>
        <v>106</v>
      </c>
      <c r="B15" s="30" t="s">
        <v>80</v>
      </c>
      <c r="C15" s="11" t="s">
        <v>83</v>
      </c>
      <c r="D15" s="17" t="s">
        <v>6</v>
      </c>
      <c r="E15" s="57">
        <v>67</v>
      </c>
      <c r="F15" s="54">
        <v>67</v>
      </c>
      <c r="G15" s="36" t="s">
        <v>3</v>
      </c>
      <c r="H15" s="17" t="s">
        <v>18</v>
      </c>
      <c r="I15" s="11" t="s">
        <v>84</v>
      </c>
      <c r="J15" s="10">
        <f>IF(G15="No Change","N/A",IF(G15="New Tag Required",Lookup!F:F,IF(G15="Remove Old Tag",Lookup!F:F,IF(G15="N/A","N/A",""))))</f>
        <v>0</v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30" customHeight="1" x14ac:dyDescent="0.25">
      <c r="A16" s="40">
        <v>107</v>
      </c>
      <c r="B16" s="30" t="s">
        <v>80</v>
      </c>
      <c r="C16" s="11" t="s">
        <v>84</v>
      </c>
      <c r="D16" s="17" t="s">
        <v>5</v>
      </c>
      <c r="E16" s="57">
        <v>124</v>
      </c>
      <c r="F16" s="54">
        <v>60</v>
      </c>
      <c r="G16" s="36" t="s">
        <v>3</v>
      </c>
      <c r="H16" s="17" t="s">
        <v>18</v>
      </c>
      <c r="I16" s="11" t="s">
        <v>94</v>
      </c>
      <c r="J16" s="10">
        <f>IF(G16="No Change","N/A",IF(G16="New Tag Required",Lookup!F:F,IF(G16="Remove Old Tag",Lookup!F:F,IF(G16="N/A","N/A",""))))</f>
        <v>0</v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5" x14ac:dyDescent="0.25">
      <c r="A17" s="40">
        <v>108</v>
      </c>
      <c r="B17" s="30" t="s">
        <v>80</v>
      </c>
      <c r="C17" s="11" t="s">
        <v>24</v>
      </c>
      <c r="D17" s="17" t="s">
        <v>5</v>
      </c>
      <c r="E17" s="57">
        <v>81</v>
      </c>
      <c r="F17" s="54">
        <v>106</v>
      </c>
      <c r="G17" s="36" t="s">
        <v>3</v>
      </c>
      <c r="H17" s="17" t="s">
        <v>18</v>
      </c>
      <c r="I17" s="11" t="s">
        <v>84</v>
      </c>
      <c r="J17" s="10">
        <f>IF(G17="No Change","N/A",IF(G17="New Tag Required",Lookup!F:F,IF(G17="Remove Old Tag",Lookup!F:F,IF(G17="N/A","N/A",""))))</f>
        <v>0</v>
      </c>
      <c r="K17" s="37"/>
      <c r="L17" s="10"/>
      <c r="M17" s="10" t="str">
        <f>IF(H17="No Change","N/A",IF(H17="New Tag Required",Lookup!F:F,IF(H17="Remove Old Sign",Lookup!F:F,IF(H17="N/A","N/A",""))))</f>
        <v/>
      </c>
      <c r="N17" s="37"/>
      <c r="O17" s="10"/>
    </row>
    <row r="18" spans="1:15" x14ac:dyDescent="0.25">
      <c r="A18" s="40">
        <v>109</v>
      </c>
      <c r="B18" s="30" t="s">
        <v>80</v>
      </c>
      <c r="C18" s="11" t="s">
        <v>79</v>
      </c>
      <c r="D18" s="17" t="s">
        <v>5</v>
      </c>
      <c r="E18" s="57">
        <v>344</v>
      </c>
      <c r="F18" s="54">
        <v>391</v>
      </c>
      <c r="G18" s="36" t="s">
        <v>3</v>
      </c>
      <c r="H18" s="17" t="s">
        <v>18</v>
      </c>
      <c r="I18" s="11" t="s">
        <v>84</v>
      </c>
      <c r="J18" s="10">
        <f>IF(G18="No Change","N/A",IF(G18="New Tag Required",Lookup!F:F,IF(G18="Remove Old Tag",Lookup!F:F,IF(G18="N/A","N/A",""))))</f>
        <v>0</v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30" x14ac:dyDescent="0.25">
      <c r="A19" s="40">
        <v>110</v>
      </c>
      <c r="B19" s="30" t="s">
        <v>80</v>
      </c>
      <c r="C19" s="11" t="s">
        <v>92</v>
      </c>
      <c r="D19" s="17" t="s">
        <v>5</v>
      </c>
      <c r="E19" s="57">
        <v>124</v>
      </c>
      <c r="F19" s="54">
        <v>139</v>
      </c>
      <c r="G19" s="36" t="s">
        <v>3</v>
      </c>
      <c r="H19" s="17" t="s">
        <v>18</v>
      </c>
      <c r="I19" s="11" t="s">
        <v>88</v>
      </c>
      <c r="J19" s="10">
        <f>IF(G19="No Change","N/A",IF(G19="New Tag Required",Lookup!F:F,IF(G19="Remove Old Tag",Lookup!F:F,IF(G19="N/A","N/A",""))))</f>
        <v>0</v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30" x14ac:dyDescent="0.25">
      <c r="A20" s="40" t="s">
        <v>69</v>
      </c>
      <c r="B20" s="30" t="s">
        <v>80</v>
      </c>
      <c r="C20" s="11" t="s">
        <v>93</v>
      </c>
      <c r="D20" s="17" t="s">
        <v>6</v>
      </c>
      <c r="E20" s="57">
        <v>96</v>
      </c>
      <c r="F20" s="54">
        <v>96</v>
      </c>
      <c r="G20" s="36" t="s">
        <v>3</v>
      </c>
      <c r="H20" s="17" t="s">
        <v>18</v>
      </c>
      <c r="I20" s="11" t="s">
        <v>88</v>
      </c>
      <c r="J20" s="10">
        <f>IF(G20="No Change","N/A",IF(G20="New Tag Required",Lookup!F:F,IF(G20="Remove Old Tag",Lookup!F:F,IF(G20="N/A","N/A",""))))</f>
        <v>0</v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30" x14ac:dyDescent="0.25">
      <c r="A21" s="40" t="s">
        <v>70</v>
      </c>
      <c r="B21" s="30" t="s">
        <v>80</v>
      </c>
      <c r="C21" s="11" t="s">
        <v>91</v>
      </c>
      <c r="D21" s="17" t="s">
        <v>6</v>
      </c>
      <c r="E21" s="57">
        <v>62</v>
      </c>
      <c r="F21" s="54">
        <v>62</v>
      </c>
      <c r="G21" s="36" t="s">
        <v>3</v>
      </c>
      <c r="H21" s="17" t="s">
        <v>18</v>
      </c>
      <c r="I21" s="11" t="s">
        <v>72</v>
      </c>
      <c r="J21" s="10">
        <f>IF(G21="No Change","N/A",IF(G21="New Tag Required",Lookup!F:F,IF(G21="Remove Old Tag",Lookup!F:F,IF(G21="N/A","N/A",""))))</f>
        <v>0</v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30" x14ac:dyDescent="0.25">
      <c r="A22" s="40" t="s">
        <v>71</v>
      </c>
      <c r="B22" s="30" t="s">
        <v>80</v>
      </c>
      <c r="C22" s="11" t="s">
        <v>54</v>
      </c>
      <c r="D22" s="17" t="s">
        <v>5</v>
      </c>
      <c r="E22" s="57" t="s">
        <v>13</v>
      </c>
      <c r="F22" s="54">
        <v>10</v>
      </c>
      <c r="G22" s="36" t="s">
        <v>3</v>
      </c>
      <c r="H22" s="17" t="s">
        <v>18</v>
      </c>
      <c r="I22" s="11" t="s">
        <v>90</v>
      </c>
      <c r="J22" s="10">
        <f>IF(G22="No Change","N/A",IF(G22="New Tag Required",Lookup!F:F,IF(G22="Remove Old Tag",Lookup!F:F,IF(G22="N/A","N/A",""))))</f>
        <v>0</v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30" x14ac:dyDescent="0.25">
      <c r="A23" s="40">
        <v>111</v>
      </c>
      <c r="B23" s="30" t="s">
        <v>80</v>
      </c>
      <c r="C23" s="11" t="s">
        <v>89</v>
      </c>
      <c r="D23" s="17" t="s">
        <v>5</v>
      </c>
      <c r="E23" s="58">
        <v>91</v>
      </c>
      <c r="F23" s="42">
        <v>120</v>
      </c>
      <c r="G23" s="36" t="s">
        <v>3</v>
      </c>
      <c r="H23" s="17" t="s">
        <v>18</v>
      </c>
      <c r="I23" s="11" t="s">
        <v>88</v>
      </c>
      <c r="J23" s="10">
        <f>IF(G23="No Change","N/A",IF(G23="New Tag Required",Lookup!F:F,IF(G23="Remove Old Tag",Lookup!F:F,IF(G23="N/A","N/A",""))))</f>
        <v>0</v>
      </c>
      <c r="K23" s="41"/>
      <c r="L23" s="11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30" x14ac:dyDescent="0.25">
      <c r="A24" s="40">
        <v>112</v>
      </c>
      <c r="B24" s="30" t="s">
        <v>80</v>
      </c>
      <c r="C24" s="11" t="s">
        <v>79</v>
      </c>
      <c r="D24" s="17" t="s">
        <v>5</v>
      </c>
      <c r="E24" s="57">
        <v>2300</v>
      </c>
      <c r="F24" s="54">
        <v>2474</v>
      </c>
      <c r="G24" s="36" t="s">
        <v>3</v>
      </c>
      <c r="H24" s="17" t="s">
        <v>18</v>
      </c>
      <c r="I24" s="11" t="s">
        <v>87</v>
      </c>
      <c r="J24" s="10">
        <f>IF(G24="No Change","N/A",IF(G24="New Tag Required",Lookup!F:F,IF(G24="Remove Old Tag",Lookup!F:F,IF(G24="N/A","N/A",""))))</f>
        <v>0</v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30" x14ac:dyDescent="0.25">
      <c r="A25" s="40">
        <v>113</v>
      </c>
      <c r="B25" s="30" t="s">
        <v>80</v>
      </c>
      <c r="C25" s="11" t="s">
        <v>54</v>
      </c>
      <c r="D25" s="17" t="s">
        <v>5</v>
      </c>
      <c r="E25" s="57">
        <v>630</v>
      </c>
      <c r="F25" s="54">
        <v>631</v>
      </c>
      <c r="G25" s="36" t="s">
        <v>3</v>
      </c>
      <c r="H25" s="17" t="s">
        <v>18</v>
      </c>
      <c r="I25" s="11" t="s">
        <v>87</v>
      </c>
      <c r="J25" s="10">
        <f>IF(G25="No Change","N/A",IF(G25="New Tag Required",Lookup!F:F,IF(G25="Remove Old Tag",Lookup!F:F,IF(G25="N/A","N/A",""))))</f>
        <v>0</v>
      </c>
      <c r="K25" s="43"/>
      <c r="M25" s="10" t="str">
        <f>IF(H25="No Change","N/A",IF(H25="New Tag Required",Lookup!F:F,IF(H25="Remove Old Sign",Lookup!F:F,IF(H25="N/A","N/A",""))))</f>
        <v/>
      </c>
      <c r="N25" s="41"/>
      <c r="O25" s="11"/>
    </row>
    <row r="26" spans="1:15" x14ac:dyDescent="0.25">
      <c r="A26" s="40">
        <v>114</v>
      </c>
      <c r="B26" s="30" t="s">
        <v>80</v>
      </c>
      <c r="C26" s="11" t="s">
        <v>54</v>
      </c>
      <c r="D26" s="17" t="s">
        <v>5</v>
      </c>
      <c r="E26" s="57" t="s">
        <v>13</v>
      </c>
      <c r="F26" s="54">
        <v>82</v>
      </c>
      <c r="G26" s="36" t="s">
        <v>3</v>
      </c>
      <c r="H26" s="17" t="s">
        <v>18</v>
      </c>
      <c r="I26" s="11" t="s">
        <v>86</v>
      </c>
      <c r="J26" s="10">
        <f>IF(G26="No Change","N/A",IF(G26="New Tag Required",Lookup!F:F,IF(G26="Remove Old Tag",Lookup!F:F,IF(G26="N/A","N/A",""))))</f>
        <v>0</v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40">
        <v>115</v>
      </c>
      <c r="B27" s="30" t="s">
        <v>80</v>
      </c>
      <c r="C27" s="11" t="s">
        <v>54</v>
      </c>
      <c r="D27" s="17" t="s">
        <v>5</v>
      </c>
      <c r="E27" s="57"/>
      <c r="F27" s="54">
        <v>1871</v>
      </c>
      <c r="G27" s="36" t="s">
        <v>3</v>
      </c>
      <c r="H27" s="17" t="s">
        <v>18</v>
      </c>
      <c r="I27" s="11" t="s">
        <v>85</v>
      </c>
      <c r="J27" s="10">
        <f>IF(G27="No Change","N/A",IF(G27="New Tag Required",Lookup!F:F,IF(G27="Remove Old Tag",Lookup!F:F,IF(G27="N/A","N/A",""))))</f>
        <v>0</v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45" x14ac:dyDescent="0.25">
      <c r="A28" s="40" t="s">
        <v>76</v>
      </c>
      <c r="B28" s="30" t="s">
        <v>80</v>
      </c>
      <c r="C28" s="11" t="s">
        <v>95</v>
      </c>
      <c r="D28" s="17" t="s">
        <v>5</v>
      </c>
      <c r="E28" s="57">
        <v>38</v>
      </c>
      <c r="F28" s="54">
        <v>14</v>
      </c>
      <c r="G28" s="36" t="s">
        <v>3</v>
      </c>
      <c r="H28" s="17" t="s">
        <v>18</v>
      </c>
      <c r="I28" s="11" t="s">
        <v>97</v>
      </c>
      <c r="J28" s="10"/>
      <c r="K28" s="41"/>
      <c r="L28" s="11"/>
      <c r="M28" s="10"/>
      <c r="N28" s="41"/>
      <c r="O28" s="11"/>
    </row>
    <row r="29" spans="1:15" ht="45" x14ac:dyDescent="0.25">
      <c r="A29" s="38" t="s">
        <v>77</v>
      </c>
      <c r="B29" s="30" t="s">
        <v>81</v>
      </c>
      <c r="C29" s="11" t="s">
        <v>96</v>
      </c>
      <c r="D29" s="17" t="s">
        <v>5</v>
      </c>
      <c r="E29" s="57">
        <v>46</v>
      </c>
      <c r="F29" s="54">
        <v>42</v>
      </c>
      <c r="G29" s="36" t="s">
        <v>3</v>
      </c>
      <c r="H29" s="17" t="s">
        <v>18</v>
      </c>
      <c r="I29" s="11" t="s">
        <v>97</v>
      </c>
      <c r="J29" s="10">
        <f>IF(G29="No Change","N/A",IF(G29="New Tag Required",Lookup!F:F,IF(G29="Remove Old Tag",Lookup!F:F,IF(G29="N/A","N/A",""))))</f>
        <v>0</v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30" x14ac:dyDescent="0.25">
      <c r="A30" s="38">
        <v>212</v>
      </c>
      <c r="B30" s="30" t="s">
        <v>81</v>
      </c>
      <c r="C30" s="11" t="s">
        <v>54</v>
      </c>
      <c r="D30" s="17" t="s">
        <v>5</v>
      </c>
      <c r="E30" s="57">
        <v>0</v>
      </c>
      <c r="F30" s="54">
        <v>3230</v>
      </c>
      <c r="G30" s="36" t="s">
        <v>3</v>
      </c>
      <c r="H30" s="17" t="s">
        <v>18</v>
      </c>
      <c r="I30" s="11" t="s">
        <v>98</v>
      </c>
      <c r="J30" s="10">
        <f>IF(G30="No Change","N/A",IF(G30="New Tag Required",Lookup!F:F,IF(G30="Remove Old Tag",Lookup!F:F,IF(G30="N/A","N/A",""))))</f>
        <v>0</v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 t="s">
        <v>74</v>
      </c>
      <c r="B31" s="30" t="s">
        <v>81</v>
      </c>
      <c r="C31" s="11" t="s">
        <v>54</v>
      </c>
      <c r="D31" s="17" t="s">
        <v>5</v>
      </c>
      <c r="E31" s="57">
        <v>0</v>
      </c>
      <c r="F31" s="54">
        <v>206</v>
      </c>
      <c r="G31" s="36" t="s">
        <v>3</v>
      </c>
      <c r="H31" s="17" t="s">
        <v>18</v>
      </c>
      <c r="I31" s="11" t="s">
        <v>97</v>
      </c>
      <c r="J31" s="10">
        <f>IF(G31="No Change","N/A",IF(G31="New Tag Required",Lookup!F:F,IF(G31="Remove Old Tag",Lookup!F:F,IF(G31="N/A","N/A",""))))</f>
        <v>0</v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 t="s">
        <v>75</v>
      </c>
      <c r="B32" s="30" t="s">
        <v>81</v>
      </c>
      <c r="C32" s="11" t="s">
        <v>54</v>
      </c>
      <c r="D32" s="17" t="s">
        <v>5</v>
      </c>
      <c r="E32" s="57">
        <v>0</v>
      </c>
      <c r="F32" s="54">
        <v>40</v>
      </c>
      <c r="G32" s="36" t="s">
        <v>3</v>
      </c>
      <c r="H32" s="17" t="s">
        <v>18</v>
      </c>
      <c r="I32" s="11" t="s">
        <v>97</v>
      </c>
      <c r="J32" s="10">
        <f>IF(G32="No Change","N/A",IF(G32="New Tag Required",Lookup!F:F,IF(G32="Remove Old Tag",Lookup!F:F,IF(G32="N/A","N/A",""))))</f>
        <v>0</v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30" x14ac:dyDescent="0.25">
      <c r="A33" s="38">
        <v>215</v>
      </c>
      <c r="B33" s="30" t="s">
        <v>81</v>
      </c>
      <c r="C33" s="11" t="s">
        <v>54</v>
      </c>
      <c r="D33" s="17" t="s">
        <v>5</v>
      </c>
      <c r="E33" s="57">
        <v>0</v>
      </c>
      <c r="F33" s="54">
        <v>2063</v>
      </c>
      <c r="G33" s="36" t="s">
        <v>3</v>
      </c>
      <c r="H33" s="17" t="s">
        <v>18</v>
      </c>
      <c r="I33" s="11" t="s">
        <v>98</v>
      </c>
      <c r="J33" s="10">
        <f>IF(G33="No Change","N/A",IF(G33="New Tag Required",Lookup!F:F,IF(G33="Remove Old Tag",Lookup!F:F,IF(G33="N/A","N/A",""))))</f>
        <v>0</v>
      </c>
      <c r="K33" s="43"/>
      <c r="M33" s="10" t="str">
        <f>IF(H33="No Change","N/A",IF(H33="New Tag Required",Lookup!F:F,IF(H33="Remove Old Sign",Lookup!F:F,IF(H33="N/A","N/A",""))))</f>
        <v/>
      </c>
      <c r="N33" s="43"/>
    </row>
    <row r="34" spans="1:14" x14ac:dyDescent="0.25">
      <c r="A34" s="38"/>
      <c r="E34" s="57"/>
      <c r="F34" s="54"/>
      <c r="G34" s="36"/>
      <c r="J34" s="10" t="str">
        <f>IF(G34="No Change","N/A",IF(G34="New Tag Required",Lookup!F:F,IF(G34="Remove Old Tag",Lookup!F:F,IF(G34="N/A","N/A",""))))</f>
        <v/>
      </c>
      <c r="K34" s="43"/>
      <c r="M34" s="10" t="str">
        <f>IF(H34="No Change","N/A",IF(H34="New Tag Required",Lookup!F:F,IF(H34="Remove Old Sign",Lookup!F:F,IF(H34="N/A","N/A",""))))</f>
        <v/>
      </c>
      <c r="N34" s="43"/>
    </row>
    <row r="35" spans="1:14" x14ac:dyDescent="0.25">
      <c r="A35" s="38"/>
      <c r="F35" s="36"/>
      <c r="G35" s="36"/>
      <c r="J35" s="10" t="str">
        <f>IF(G35="No Change","N/A",IF(G35="New Tag Required",Lookup!F:F,IF(G35="Remove Old Tag",Lookup!F:F,IF(G35="N/A","N/A",""))))</f>
        <v/>
      </c>
      <c r="K35" s="43"/>
      <c r="M35" s="10" t="str">
        <f>IF(H35="No Change","N/A",IF(H35="New Tag Required",Lookup!F:F,IF(H35="Remove Old Sign",Lookup!F:F,IF(H35="N/A","N/A",""))))</f>
        <v/>
      </c>
      <c r="N35" s="43"/>
    </row>
    <row r="36" spans="1:14" ht="15.75" thickBot="1" x14ac:dyDescent="0.3">
      <c r="A36" s="38"/>
      <c r="F36" s="36"/>
      <c r="G36" s="36"/>
      <c r="K36" s="43"/>
      <c r="N36" s="43"/>
    </row>
    <row r="37" spans="1:14" ht="45" x14ac:dyDescent="0.25">
      <c r="A37" s="38"/>
      <c r="F37" s="36"/>
      <c r="G37" s="44" t="s">
        <v>47</v>
      </c>
      <c r="H37" s="45" t="s">
        <v>48</v>
      </c>
      <c r="J37" s="46" t="s">
        <v>42</v>
      </c>
      <c r="K37" s="10"/>
      <c r="L37" s="10"/>
      <c r="M37" s="46" t="s">
        <v>43</v>
      </c>
    </row>
    <row r="38" spans="1:14" ht="15.75" thickBot="1" x14ac:dyDescent="0.3">
      <c r="A38" s="38"/>
      <c r="F38" s="36"/>
      <c r="G38" s="14">
        <f>COUNTIF(G7:G37,"New Tag Required")</f>
        <v>27</v>
      </c>
      <c r="H38" s="13">
        <f>COUNTIF(H7:H37,"New Sign Required")</f>
        <v>27</v>
      </c>
      <c r="J38" s="12">
        <f>COUNTIF(J7:J37,"Installed")</f>
        <v>0</v>
      </c>
      <c r="K38" s="10"/>
      <c r="L38" s="10"/>
      <c r="M38" s="12">
        <f>COUNTIF(M7:M37,"Installed")</f>
        <v>0</v>
      </c>
    </row>
    <row r="39" spans="1:14" x14ac:dyDescent="0.25">
      <c r="A39" s="38"/>
      <c r="F39" s="36"/>
      <c r="G39" s="36"/>
    </row>
    <row r="40" spans="1:14" x14ac:dyDescent="0.25">
      <c r="A40" s="38"/>
      <c r="F40" s="36"/>
      <c r="G40" s="36"/>
    </row>
    <row r="41" spans="1:14" x14ac:dyDescent="0.25">
      <c r="A41" s="38"/>
      <c r="F41" s="36"/>
      <c r="G41" s="36"/>
    </row>
    <row r="42" spans="1:14" x14ac:dyDescent="0.25">
      <c r="A42" s="38"/>
      <c r="F42" s="36"/>
      <c r="G42" s="36"/>
    </row>
    <row r="43" spans="1:14" x14ac:dyDescent="0.25">
      <c r="A43" s="38"/>
      <c r="F43" s="36"/>
      <c r="G43" s="36"/>
    </row>
    <row r="44" spans="1:14" x14ac:dyDescent="0.25">
      <c r="A44" s="38"/>
      <c r="F44" s="36"/>
      <c r="G44" s="36"/>
    </row>
    <row r="45" spans="1:14" x14ac:dyDescent="0.25">
      <c r="A45" s="38"/>
      <c r="F45" s="36"/>
      <c r="G45" s="36"/>
    </row>
    <row r="46" spans="1:14" x14ac:dyDescent="0.25">
      <c r="A46" s="47"/>
      <c r="F46" s="48"/>
      <c r="G46" s="36"/>
    </row>
    <row r="47" spans="1:14" x14ac:dyDescent="0.25">
      <c r="A47" s="47"/>
      <c r="F47" s="48"/>
      <c r="G47" s="36"/>
    </row>
    <row r="48" spans="1:14" x14ac:dyDescent="0.25">
      <c r="A48" s="47"/>
      <c r="F48" s="49"/>
      <c r="G48" s="36"/>
    </row>
    <row r="49" spans="1:7" x14ac:dyDescent="0.25">
      <c r="A49" s="38"/>
      <c r="F49" s="48"/>
      <c r="G49" s="36"/>
    </row>
    <row r="50" spans="1:7" x14ac:dyDescent="0.25">
      <c r="A50" s="38"/>
      <c r="F50" s="48"/>
      <c r="G50" s="36"/>
    </row>
    <row r="51" spans="1:7" x14ac:dyDescent="0.25">
      <c r="A51" s="50"/>
      <c r="F51" s="36"/>
      <c r="G51" s="36"/>
    </row>
    <row r="52" spans="1:7" x14ac:dyDescent="0.25">
      <c r="A52" s="50"/>
      <c r="F52" s="36"/>
      <c r="G52" s="36"/>
    </row>
    <row r="53" spans="1:7" x14ac:dyDescent="0.25">
      <c r="A53" s="50"/>
      <c r="F53" s="36"/>
      <c r="G53" s="36"/>
    </row>
    <row r="54" spans="1:7" x14ac:dyDescent="0.25">
      <c r="A54" s="50"/>
      <c r="F54" s="36"/>
      <c r="G54" s="36"/>
    </row>
    <row r="55" spans="1:7" x14ac:dyDescent="0.25">
      <c r="A55" s="51"/>
      <c r="F55" s="42"/>
      <c r="G55" s="36"/>
    </row>
    <row r="56" spans="1:7" x14ac:dyDescent="0.25">
      <c r="A56" s="50"/>
      <c r="F56" s="36"/>
      <c r="G56" s="36"/>
    </row>
    <row r="57" spans="1:7" x14ac:dyDescent="0.25">
      <c r="A57" s="50"/>
      <c r="F57" s="36"/>
      <c r="G57" s="36"/>
    </row>
    <row r="58" spans="1:7" x14ac:dyDescent="0.25">
      <c r="A58" s="38"/>
      <c r="F58" s="36"/>
      <c r="G58" s="36"/>
    </row>
    <row r="59" spans="1:7" x14ac:dyDescent="0.25">
      <c r="A59" s="38"/>
    </row>
    <row r="204" spans="3:3" x14ac:dyDescent="0.25">
      <c r="C204" s="11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3:G57 G28 G6:G23">
    <cfRule type="containsText" dxfId="78" priority="163" operator="containsText" text="New Tag Required">
      <formula>NOT(ISERROR(SEARCH("New Tag Required",G6)))</formula>
    </cfRule>
  </conditionalFormatting>
  <conditionalFormatting sqref="D43:D103 D6:D8 D10:D23 D28">
    <cfRule type="containsText" dxfId="77" priority="162" operator="containsText" text="Yes">
      <formula>NOT(ISERROR(SEARCH("Yes",D6)))</formula>
    </cfRule>
  </conditionalFormatting>
  <conditionalFormatting sqref="H43:H103 H204:H425 H28 H6:H23">
    <cfRule type="containsText" dxfId="76" priority="150" operator="containsText" text="New Sign Required">
      <formula>NOT(ISERROR(SEARCH("New Sign Required",H6)))</formula>
    </cfRule>
  </conditionalFormatting>
  <conditionalFormatting sqref="G43:G103 G28:H28 G6:H23">
    <cfRule type="containsText" dxfId="75" priority="149" operator="containsText" text="Action Required">
      <formula>NOT(ISERROR(SEARCH("Action Required",G6)))</formula>
    </cfRule>
  </conditionalFormatting>
  <conditionalFormatting sqref="H43:H103">
    <cfRule type="containsText" dxfId="74" priority="148" operator="containsText" text="Action Required">
      <formula>NOT(ISERROR(SEARCH("Action Required",H43)))</formula>
    </cfRule>
  </conditionalFormatting>
  <conditionalFormatting sqref="G39:G42 G29 G32:G36">
    <cfRule type="containsText" dxfId="73" priority="90" operator="containsText" text="New Tag Required">
      <formula>NOT(ISERROR(SEARCH("New Tag Required",G29)))</formula>
    </cfRule>
  </conditionalFormatting>
  <conditionalFormatting sqref="D29 D32:D42">
    <cfRule type="containsText" dxfId="72" priority="89" operator="containsText" text="Yes">
      <formula>NOT(ISERROR(SEARCH("Yes",D29)))</formula>
    </cfRule>
  </conditionalFormatting>
  <conditionalFormatting sqref="H39:H42 H29 H32:H36">
    <cfRule type="containsText" dxfId="71" priority="88" operator="containsText" text="New Sign Required">
      <formula>NOT(ISERROR(SEARCH("New Sign Required",H29)))</formula>
    </cfRule>
  </conditionalFormatting>
  <conditionalFormatting sqref="G39:G42 G29 G32:G36">
    <cfRule type="containsText" dxfId="70" priority="87" operator="containsText" text="Action Required">
      <formula>NOT(ISERROR(SEARCH("Action Required",G29)))</formula>
    </cfRule>
  </conditionalFormatting>
  <conditionalFormatting sqref="H39:H42 H29 H32:H36">
    <cfRule type="containsText" dxfId="69" priority="86" operator="containsText" text="Action Required">
      <formula>NOT(ISERROR(SEARCH("Action Required",H29)))</formula>
    </cfRule>
  </conditionalFormatting>
  <conditionalFormatting sqref="G6:G8">
    <cfRule type="containsText" dxfId="68" priority="85" operator="containsText" text="New Tag Required">
      <formula>NOT(ISERROR(SEARCH("New Tag Required",G6)))</formula>
    </cfRule>
  </conditionalFormatting>
  <conditionalFormatting sqref="D6:D8">
    <cfRule type="containsText" dxfId="67" priority="84" operator="containsText" text="Yes">
      <formula>NOT(ISERROR(SEARCH("Yes",D6)))</formula>
    </cfRule>
  </conditionalFormatting>
  <conditionalFormatting sqref="G6:G8">
    <cfRule type="containsText" dxfId="66" priority="83" operator="containsText" text="Action Required">
      <formula>NOT(ISERROR(SEARCH("Action Required",G6)))</formula>
    </cfRule>
  </conditionalFormatting>
  <conditionalFormatting sqref="D104:D203">
    <cfRule type="containsText" dxfId="65" priority="82" operator="containsText" text="Yes">
      <formula>NOT(ISERROR(SEARCH("Yes",D104)))</formula>
    </cfRule>
  </conditionalFormatting>
  <conditionalFormatting sqref="H104:H203">
    <cfRule type="containsText" dxfId="64" priority="81" operator="containsText" text="New Sign Required">
      <formula>NOT(ISERROR(SEARCH("New Sign Required",H104)))</formula>
    </cfRule>
  </conditionalFormatting>
  <conditionalFormatting sqref="G104:G203">
    <cfRule type="containsText" dxfId="63" priority="80" operator="containsText" text="Action Required">
      <formula>NOT(ISERROR(SEARCH("Action Required",G104)))</formula>
    </cfRule>
  </conditionalFormatting>
  <conditionalFormatting sqref="H104:H203">
    <cfRule type="containsText" dxfId="62" priority="79" operator="containsText" text="Action Required">
      <formula>NOT(ISERROR(SEARCH("Action Required",H104)))</formula>
    </cfRule>
  </conditionalFormatting>
  <conditionalFormatting sqref="D9">
    <cfRule type="containsText" dxfId="61" priority="65" operator="containsText" text="Yes">
      <formula>NOT(ISERROR(SEARCH("Yes",D9)))</formula>
    </cfRule>
  </conditionalFormatting>
  <conditionalFormatting sqref="G9">
    <cfRule type="containsText" dxfId="60" priority="64" operator="containsText" text="New Tag Required">
      <formula>NOT(ISERROR(SEARCH("New Tag Required",G9)))</formula>
    </cfRule>
  </conditionalFormatting>
  <conditionalFormatting sqref="H9">
    <cfRule type="containsText" dxfId="59" priority="63" operator="containsText" text="New Sign Required">
      <formula>NOT(ISERROR(SEARCH("New Sign Required",H9)))</formula>
    </cfRule>
  </conditionalFormatting>
  <conditionalFormatting sqref="G9">
    <cfRule type="containsText" dxfId="58" priority="62" operator="containsText" text="Action Required">
      <formula>NOT(ISERROR(SEARCH("Action Required",G9)))</formula>
    </cfRule>
  </conditionalFormatting>
  <conditionalFormatting sqref="H9">
    <cfRule type="containsText" dxfId="57" priority="61" operator="containsText" text="Action Required">
      <formula>NOT(ISERROR(SEARCH("Action Required",H9)))</formula>
    </cfRule>
  </conditionalFormatting>
  <conditionalFormatting sqref="G10">
    <cfRule type="containsText" dxfId="56" priority="60" operator="containsText" text="New Tag Required">
      <formula>NOT(ISERROR(SEARCH("New Tag Required",G10)))</formula>
    </cfRule>
  </conditionalFormatting>
  <conditionalFormatting sqref="H10">
    <cfRule type="containsText" dxfId="55" priority="59" operator="containsText" text="New Sign Required">
      <formula>NOT(ISERROR(SEARCH("New Sign Required",H10)))</formula>
    </cfRule>
  </conditionalFormatting>
  <conditionalFormatting sqref="G10">
    <cfRule type="containsText" dxfId="54" priority="58" operator="containsText" text="Action Required">
      <formula>NOT(ISERROR(SEARCH("Action Required",G10)))</formula>
    </cfRule>
  </conditionalFormatting>
  <conditionalFormatting sqref="H10">
    <cfRule type="containsText" dxfId="53" priority="57" operator="containsText" text="Action Required">
      <formula>NOT(ISERROR(SEARCH("Action Required",H10)))</formula>
    </cfRule>
  </conditionalFormatting>
  <conditionalFormatting sqref="J2:N2">
    <cfRule type="cellIs" dxfId="52" priority="56" operator="notEqual">
      <formula>0</formula>
    </cfRule>
  </conditionalFormatting>
  <conditionalFormatting sqref="J32:J35 J6:J29">
    <cfRule type="cellIs" dxfId="51" priority="55" operator="equal">
      <formula>0</formula>
    </cfRule>
  </conditionalFormatting>
  <conditionalFormatting sqref="M32:M35 M6:M29">
    <cfRule type="cellIs" dxfId="50" priority="54" operator="equal">
      <formula>0</formula>
    </cfRule>
  </conditionalFormatting>
  <conditionalFormatting sqref="M32:M35 J32:J35 J6:J29 M6:M29">
    <cfRule type="cellIs" dxfId="49" priority="51" operator="equal">
      <formula>"In Progress"</formula>
    </cfRule>
    <cfRule type="cellIs" dxfId="48" priority="52" operator="equal">
      <formula>"Log Issues"</formula>
    </cfRule>
    <cfRule type="cellIs" dxfId="47" priority="53" operator="equal">
      <formula>"N/A"</formula>
    </cfRule>
  </conditionalFormatting>
  <conditionalFormatting sqref="K6:L17">
    <cfRule type="expression" dxfId="46" priority="50">
      <formula>$J6="Log Issues"</formula>
    </cfRule>
  </conditionalFormatting>
  <conditionalFormatting sqref="N6:N17">
    <cfRule type="expression" dxfId="45" priority="49">
      <formula>$M6="Log Issues"</formula>
    </cfRule>
  </conditionalFormatting>
  <conditionalFormatting sqref="G11">
    <cfRule type="containsText" dxfId="44" priority="48" operator="containsText" text="New Tag Required">
      <formula>NOT(ISERROR(SEARCH("New Tag Required",G11)))</formula>
    </cfRule>
  </conditionalFormatting>
  <conditionalFormatting sqref="H11">
    <cfRule type="containsText" dxfId="43" priority="47" operator="containsText" text="New Sign Required">
      <formula>NOT(ISERROR(SEARCH("New Sign Required",H11)))</formula>
    </cfRule>
  </conditionalFormatting>
  <conditionalFormatting sqref="G11">
    <cfRule type="containsText" dxfId="42" priority="46" operator="containsText" text="Action Required">
      <formula>NOT(ISERROR(SEARCH("Action Required",G11)))</formula>
    </cfRule>
  </conditionalFormatting>
  <conditionalFormatting sqref="H11">
    <cfRule type="containsText" dxfId="41" priority="45" operator="containsText" text="Action Required">
      <formula>NOT(ISERROR(SEARCH("Action Required",H11)))</formula>
    </cfRule>
  </conditionalFormatting>
  <conditionalFormatting sqref="H28:H29 H32:H1048576 H1:H23">
    <cfRule type="containsText" dxfId="40" priority="43" operator="containsText" text="Remove Old Sign">
      <formula>NOT(ISERROR(SEARCH("Remove Old Sign",H1)))</formula>
    </cfRule>
    <cfRule type="containsText" dxfId="39" priority="44" operator="containsText" text="Move Sign to New Location">
      <formula>NOT(ISERROR(SEARCH("Move Sign to New Location",H1)))</formula>
    </cfRule>
  </conditionalFormatting>
  <conditionalFormatting sqref="G28:G29 G32:G1048576 G3:G23">
    <cfRule type="containsText" dxfId="38" priority="42" operator="containsText" text="Remove Old Tag">
      <formula>NOT(ISERROR(SEARCH("Remove Old Tag",G3)))</formula>
    </cfRule>
  </conditionalFormatting>
  <conditionalFormatting sqref="G1:G2">
    <cfRule type="containsText" dxfId="37" priority="41" operator="containsText" text="Remove Old Tag">
      <formula>NOT(ISERROR(SEARCH("Remove Old Tag",G1)))</formula>
    </cfRule>
  </conditionalFormatting>
  <conditionalFormatting sqref="D24">
    <cfRule type="containsText" dxfId="36" priority="37" operator="containsText" text="Yes">
      <formula>NOT(ISERROR(SEARCH("Yes",D24)))</formula>
    </cfRule>
  </conditionalFormatting>
  <conditionalFormatting sqref="D25:D27">
    <cfRule type="containsText" dxfId="35" priority="36" operator="containsText" text="Yes">
      <formula>NOT(ISERROR(SEARCH("Yes",D25)))</formula>
    </cfRule>
  </conditionalFormatting>
  <conditionalFormatting sqref="G24:G27">
    <cfRule type="containsText" dxfId="34" priority="35" operator="containsText" text="New Tag Required">
      <formula>NOT(ISERROR(SEARCH("New Tag Required",G24)))</formula>
    </cfRule>
  </conditionalFormatting>
  <conditionalFormatting sqref="H24:H27">
    <cfRule type="containsText" dxfId="33" priority="34" operator="containsText" text="New Sign Required">
      <formula>NOT(ISERROR(SEARCH("New Sign Required",H24)))</formula>
    </cfRule>
  </conditionalFormatting>
  <conditionalFormatting sqref="G24:G27">
    <cfRule type="containsText" dxfId="32" priority="33" operator="containsText" text="Action Required">
      <formula>NOT(ISERROR(SEARCH("Action Required",G24)))</formula>
    </cfRule>
  </conditionalFormatting>
  <conditionalFormatting sqref="H24:H27">
    <cfRule type="containsText" dxfId="31" priority="32" operator="containsText" text="Action Required">
      <formula>NOT(ISERROR(SEARCH("Action Required",H24)))</formula>
    </cfRule>
  </conditionalFormatting>
  <conditionalFormatting sqref="H24:H27">
    <cfRule type="containsText" dxfId="30" priority="30" operator="containsText" text="Remove Old Sign">
      <formula>NOT(ISERROR(SEARCH("Remove Old Sign",H24)))</formula>
    </cfRule>
    <cfRule type="containsText" dxfId="29" priority="31" operator="containsText" text="Move Sign to New Location">
      <formula>NOT(ISERROR(SEARCH("Move Sign to New Location",H24)))</formula>
    </cfRule>
  </conditionalFormatting>
  <conditionalFormatting sqref="G24:G27">
    <cfRule type="containsText" dxfId="28" priority="29" operator="containsText" text="Remove Old Tag">
      <formula>NOT(ISERROR(SEARCH("Remove Old Tag",G24)))</formula>
    </cfRule>
  </conditionalFormatting>
  <conditionalFormatting sqref="G24:G27">
    <cfRule type="containsText" dxfId="27" priority="28" operator="containsText" text="New Tag Required">
      <formula>NOT(ISERROR(SEARCH("New Tag Required",G24)))</formula>
    </cfRule>
  </conditionalFormatting>
  <conditionalFormatting sqref="G24:G27">
    <cfRule type="containsText" dxfId="26" priority="27" operator="containsText" text="Action Required">
      <formula>NOT(ISERROR(SEARCH("Action Required",G24)))</formula>
    </cfRule>
  </conditionalFormatting>
  <conditionalFormatting sqref="G31">
    <cfRule type="containsText" dxfId="25" priority="26" operator="containsText" text="New Tag Required">
      <formula>NOT(ISERROR(SEARCH("New Tag Required",G31)))</formula>
    </cfRule>
  </conditionalFormatting>
  <conditionalFormatting sqref="D31">
    <cfRule type="containsText" dxfId="24" priority="25" operator="containsText" text="Yes">
      <formula>NOT(ISERROR(SEARCH("Yes",D31)))</formula>
    </cfRule>
  </conditionalFormatting>
  <conditionalFormatting sqref="H31">
    <cfRule type="containsText" dxfId="23" priority="24" operator="containsText" text="New Sign Required">
      <formula>NOT(ISERROR(SEARCH("New Sign Required",H31)))</formula>
    </cfRule>
  </conditionalFormatting>
  <conditionalFormatting sqref="G31">
    <cfRule type="containsText" dxfId="22" priority="23" operator="containsText" text="Action Required">
      <formula>NOT(ISERROR(SEARCH("Action Required",G31)))</formula>
    </cfRule>
  </conditionalFormatting>
  <conditionalFormatting sqref="H31">
    <cfRule type="containsText" dxfId="21" priority="22" operator="containsText" text="Action Required">
      <formula>NOT(ISERROR(SEARCH("Action Required",H31)))</formula>
    </cfRule>
  </conditionalFormatting>
  <conditionalFormatting sqref="J31">
    <cfRule type="cellIs" dxfId="20" priority="21" operator="equal">
      <formula>0</formula>
    </cfRule>
  </conditionalFormatting>
  <conditionalFormatting sqref="M31">
    <cfRule type="cellIs" dxfId="19" priority="20" operator="equal">
      <formula>0</formula>
    </cfRule>
  </conditionalFormatting>
  <conditionalFormatting sqref="M31 J31">
    <cfRule type="cellIs" dxfId="18" priority="17" operator="equal">
      <formula>"In Progress"</formula>
    </cfRule>
    <cfRule type="cellIs" dxfId="17" priority="18" operator="equal">
      <formula>"Log Issues"</formula>
    </cfRule>
    <cfRule type="cellIs" dxfId="16" priority="19" operator="equal">
      <formula>"N/A"</formula>
    </cfRule>
  </conditionalFormatting>
  <conditionalFormatting sqref="H31">
    <cfRule type="containsText" dxfId="15" priority="15" operator="containsText" text="Remove Old Sign">
      <formula>NOT(ISERROR(SEARCH("Remove Old Sign",H31)))</formula>
    </cfRule>
    <cfRule type="containsText" dxfId="14" priority="16" operator="containsText" text="Move Sign to New Location">
      <formula>NOT(ISERROR(SEARCH("Move Sign to New Location",H31)))</formula>
    </cfRule>
  </conditionalFormatting>
  <conditionalFormatting sqref="G31">
    <cfRule type="containsText" dxfId="13" priority="14" operator="containsText" text="Remove Old Tag">
      <formula>NOT(ISERROR(SEARCH("Remove Old Tag",G31)))</formula>
    </cfRule>
  </conditionalFormatting>
  <conditionalFormatting sqref="G30">
    <cfRule type="containsText" dxfId="12" priority="13" operator="containsText" text="New Tag Required">
      <formula>NOT(ISERROR(SEARCH("New Tag Required",G30)))</formula>
    </cfRule>
  </conditionalFormatting>
  <conditionalFormatting sqref="D30">
    <cfRule type="containsText" dxfId="11" priority="12" operator="containsText" text="Yes">
      <formula>NOT(ISERROR(SEARCH("Yes",D30)))</formula>
    </cfRule>
  </conditionalFormatting>
  <conditionalFormatting sqref="H30">
    <cfRule type="containsText" dxfId="10" priority="11" operator="containsText" text="New Sign Required">
      <formula>NOT(ISERROR(SEARCH("New Sign Required",H30)))</formula>
    </cfRule>
  </conditionalFormatting>
  <conditionalFormatting sqref="G30">
    <cfRule type="containsText" dxfId="9" priority="10" operator="containsText" text="Action Required">
      <formula>NOT(ISERROR(SEARCH("Action Required",G30)))</formula>
    </cfRule>
  </conditionalFormatting>
  <conditionalFormatting sqref="H30">
    <cfRule type="containsText" dxfId="8" priority="9" operator="containsText" text="Action Required">
      <formula>NOT(ISERROR(SEARCH("Action Required",H30)))</formula>
    </cfRule>
  </conditionalFormatting>
  <conditionalFormatting sqref="J30">
    <cfRule type="cellIs" dxfId="7" priority="8" operator="equal">
      <formula>0</formula>
    </cfRule>
  </conditionalFormatting>
  <conditionalFormatting sqref="M30">
    <cfRule type="cellIs" dxfId="6" priority="7" operator="equal">
      <formula>0</formula>
    </cfRule>
  </conditionalFormatting>
  <conditionalFormatting sqref="M30 J30">
    <cfRule type="cellIs" dxfId="5" priority="4" operator="equal">
      <formula>"In Progress"</formula>
    </cfRule>
    <cfRule type="cellIs" dxfId="4" priority="5" operator="equal">
      <formula>"Log Issues"</formula>
    </cfRule>
    <cfRule type="cellIs" dxfId="3" priority="6" operator="equal">
      <formula>"N/A"</formula>
    </cfRule>
  </conditionalFormatting>
  <conditionalFormatting sqref="H30">
    <cfRule type="containsText" dxfId="2" priority="2" operator="containsText" text="Remove Old Sign">
      <formula>NOT(ISERROR(SEARCH("Remove Old Sign",H30)))</formula>
    </cfRule>
    <cfRule type="containsText" dxfId="1" priority="3" operator="containsText" text="Move Sign to New Location">
      <formula>NOT(ISERROR(SEARCH("Move Sign to New Location",H30)))</formula>
    </cfRule>
  </conditionalFormatting>
  <conditionalFormatting sqref="G30">
    <cfRule type="containsText" dxfId="0" priority="1" operator="containsText" text="Remove Old Tag">
      <formula>NOT(ISERROR(SEARCH("Remove Old Tag",G30)))</formula>
    </cfRule>
  </conditionalFormatting>
  <dataValidations count="2">
    <dataValidation type="list" allowBlank="1" showInputMessage="1" showErrorMessage="1" sqref="H204:H408">
      <formula1>DoorSignage</formula1>
    </dataValidation>
    <dataValidation type="list" allowBlank="1" showInputMessage="1" showErrorMessage="1" sqref="D6:D78">
      <formula1>YesNo</formula1>
    </dataValidation>
  </dataValidations>
  <printOptions gridLines="1"/>
  <pageMargins left="0.7" right="0.7" top="0.75" bottom="0.75" header="0.3" footer="0.3"/>
  <pageSetup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H39:H203 H36</xm:sqref>
        </x14:dataValidation>
        <x14:dataValidation type="list" allowBlank="1" showInputMessage="1" showErrorMessage="1">
          <x14:formula1>
            <xm:f>Lookup!$A$1:$A$4</xm:f>
          </x14:formula1>
          <xm:sqref>G39:G203 G36</xm:sqref>
        </x14:dataValidation>
        <x14:dataValidation type="list" allowBlank="1" showInputMessage="1" showErrorMessage="1">
          <x14:formula1>
            <xm:f>[1]Lookup!#REF!</xm:f>
          </x14:formula1>
          <xm:sqref>O6:O17 G2</xm:sqref>
        </x14:dataValidation>
        <x14:dataValidation type="list" allowBlank="1" showInputMessage="1">
          <x14:formula1>
            <xm:f>Lookup!$E$1:$E$18</xm:f>
          </x14:formula1>
          <xm:sqref>C6:C13 C15 C17:C203</xm:sqref>
        </x14:dataValidation>
        <x14:dataValidation type="list" allowBlank="1" showInputMessage="1" showErrorMessage="1">
          <x14:formula1>
            <xm:f>Lookup!$A$1:$A$8</xm:f>
          </x14:formula1>
          <xm:sqref>G6:G35</xm:sqref>
        </x14:dataValidation>
        <x14:dataValidation type="list" allowBlank="1" showInputMessage="1" showErrorMessage="1">
          <x14:formula1>
            <xm:f>Lookup!$D$1:$D$10</xm:f>
          </x14:formula1>
          <xm:sqref>H6:H35</xm:sqref>
        </x14:dataValidation>
        <x14:dataValidation type="list" allowBlank="1" showInputMessage="1" showErrorMessage="1">
          <x14:formula1>
            <xm:f>Lookup!$F$1:$F$7</xm:f>
          </x14:formula1>
          <xm:sqref>J6:J35</xm:sqref>
        </x14:dataValidation>
        <x14:dataValidation type="list" allowBlank="1" showInputMessage="1" showErrorMessage="1">
          <x14:formula1>
            <xm:f>Lookup!$F$1:$F$8</xm:f>
          </x14:formula1>
          <xm:sqref>M6:M35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Guardhouse Administration Drive</v>
      </c>
    </row>
    <row r="156" spans="1:2" x14ac:dyDescent="0.25">
      <c r="A156" s="2" t="str">
        <f>([2]UKBuilding_List!A156)</f>
        <v>0167</v>
      </c>
      <c r="B156" s="3" t="str">
        <f>([2]UKBuilding_List!B156)</f>
        <v>Guardhouse Funkhouser</v>
      </c>
    </row>
    <row r="157" spans="1:2" x14ac:dyDescent="0.25">
      <c r="A157" s="2" t="str">
        <f>([2]UKBuilding_List!A157)</f>
        <v>0170</v>
      </c>
      <c r="B157" s="3" t="str">
        <f>([2]UKBuilding_List!B157)</f>
        <v>Guardhouse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0514</v>
      </c>
      <c r="B337" s="3" t="str">
        <f>([2]UKBuilding_List!B337)</f>
        <v>BBSRB Utility Plant</v>
      </c>
    </row>
    <row r="338" spans="1:2" x14ac:dyDescent="0.25">
      <c r="A338" s="2" t="str">
        <f>([2]UKBuilding_List!A338)</f>
        <v>0517</v>
      </c>
      <c r="B338" s="3" t="str">
        <f>([2]UKBuilding_List!B338)</f>
        <v>College of Medicine Learning Center</v>
      </c>
    </row>
    <row r="339" spans="1:2" x14ac:dyDescent="0.25">
      <c r="A339" s="2" t="str">
        <f>([2]UKBuilding_List!A339)</f>
        <v>0518</v>
      </c>
      <c r="B339" s="3" t="str">
        <f>([2]UKBuilding_List!B339)</f>
        <v>BBSRB Generator Building</v>
      </c>
    </row>
    <row r="340" spans="1:2" x14ac:dyDescent="0.25">
      <c r="A340" s="2" t="str">
        <f>([2]UKBuilding_List!A340)</f>
        <v>0564</v>
      </c>
      <c r="B340" s="3" t="str">
        <f>([2]UKBuilding_List!B340)</f>
        <v>630 South Broadway</v>
      </c>
    </row>
    <row r="341" spans="1:2" x14ac:dyDescent="0.25">
      <c r="A341" s="2" t="str">
        <f>([2]UKBuilding_List!A341)</f>
        <v>0565</v>
      </c>
      <c r="B341" s="3" t="str">
        <f>([2]UKBuilding_List!B341)</f>
        <v>John T. Smith Hall</v>
      </c>
    </row>
    <row r="342" spans="1:2" x14ac:dyDescent="0.25">
      <c r="A342" s="2" t="str">
        <f>([2]UKBuilding_List!A342)</f>
        <v>0566</v>
      </c>
      <c r="B342" s="3" t="str">
        <f>([2]UKBuilding_List!B342)</f>
        <v>Dale E. Baldwin Hall</v>
      </c>
    </row>
    <row r="343" spans="1:2" x14ac:dyDescent="0.25">
      <c r="A343" s="2" t="str">
        <f>([2]UKBuilding_List!A343)</f>
        <v>0567</v>
      </c>
      <c r="B343" s="3" t="str">
        <f>([2]UKBuilding_List!B343)</f>
        <v>Margaret Ingels Hall</v>
      </c>
    </row>
    <row r="344" spans="1:2" x14ac:dyDescent="0.25">
      <c r="A344" s="2" t="str">
        <f>([2]UKBuilding_List!A344)</f>
        <v>0568</v>
      </c>
      <c r="B344" s="3" t="str">
        <f>([2]UKBuilding_List!B344)</f>
        <v>David P. Roselle Hall</v>
      </c>
    </row>
    <row r="345" spans="1:2" x14ac:dyDescent="0.25">
      <c r="A345" s="2" t="str">
        <f>([2]UKBuilding_List!A345)</f>
        <v>0571</v>
      </c>
      <c r="B345" s="3" t="str">
        <f>([2]UKBuilding_List!B345)</f>
        <v>Parking Structure #6</v>
      </c>
    </row>
    <row r="346" spans="1:2" x14ac:dyDescent="0.25">
      <c r="A346" s="2" t="str">
        <f>([2]UKBuilding_List!A346)</f>
        <v>0572</v>
      </c>
      <c r="B346" s="3" t="str">
        <f>([2]UKBuilding_List!B346)</f>
        <v>Parking Structure #7</v>
      </c>
    </row>
    <row r="347" spans="1:2" x14ac:dyDescent="0.25">
      <c r="A347" s="2" t="str">
        <f>([2]UKBuilding_List!A347)</f>
        <v>0582</v>
      </c>
      <c r="B347" s="3" t="str">
        <f>([2]UKBuilding_List!B347)</f>
        <v>University Health Service</v>
      </c>
    </row>
    <row r="348" spans="1:2" x14ac:dyDescent="0.25">
      <c r="A348" s="2" t="str">
        <f>([2]UKBuilding_List!A348)</f>
        <v>0585</v>
      </c>
      <c r="B348" s="3" t="str">
        <f>([2]UKBuilding_List!B348)</f>
        <v>Baseball Training Pavilion</v>
      </c>
    </row>
    <row r="349" spans="1:2" x14ac:dyDescent="0.25">
      <c r="A349" s="2" t="str">
        <f>([2]UKBuilding_List!A349)</f>
        <v>0592</v>
      </c>
      <c r="B349" s="3" t="str">
        <f>([2]UKBuilding_List!B349)</f>
        <v>Storage Shed</v>
      </c>
    </row>
    <row r="350" spans="1:2" x14ac:dyDescent="0.25">
      <c r="A350" s="2" t="str">
        <f>([2]UKBuilding_List!A350)</f>
        <v>0596</v>
      </c>
      <c r="B350" s="3" t="str">
        <f>([2]UKBuilding_List!B350)</f>
        <v>Bio-Pharm (BP)</v>
      </c>
    </row>
    <row r="351" spans="1:2" x14ac:dyDescent="0.25">
      <c r="A351" s="2" t="str">
        <f>([2]UKBuilding_List!A351)</f>
        <v>0600</v>
      </c>
      <c r="B351" s="3" t="str">
        <f>([2]UKBuilding_List!B351)</f>
        <v>413 Pennsylvania Ct</v>
      </c>
    </row>
    <row r="352" spans="1:2" x14ac:dyDescent="0.25">
      <c r="A352" s="2" t="str">
        <f>([2]UKBuilding_List!A352)</f>
        <v>0601</v>
      </c>
      <c r="B352" s="3" t="str">
        <f>([2]UKBuilding_List!B352)</f>
        <v>Parking Structure #8</v>
      </c>
    </row>
    <row r="353" spans="1:2" x14ac:dyDescent="0.25">
      <c r="A353" s="2" t="str">
        <f>([2]UKBuilding_List!A353)</f>
        <v>0602</v>
      </c>
      <c r="B353" s="3" t="str">
        <f>([2]UKBuilding_List!B353)</f>
        <v>Pavilion A</v>
      </c>
    </row>
    <row r="354" spans="1:2" x14ac:dyDescent="0.25">
      <c r="A354" s="2" t="str">
        <f>([2]UKBuilding_List!A354)</f>
        <v>0604</v>
      </c>
      <c r="B354" s="3" t="str">
        <f>([2]UKBuilding_List!B354)</f>
        <v>Joe Craft Center</v>
      </c>
    </row>
    <row r="355" spans="1:2" x14ac:dyDescent="0.25">
      <c r="A355" s="2" t="str">
        <f>([2]UKBuilding_List!A355)</f>
        <v>0607</v>
      </c>
      <c r="B355" s="3" t="str">
        <f>([2]UKBuilding_List!B355)</f>
        <v>788 Press Avenue</v>
      </c>
    </row>
    <row r="356" spans="1:2" x14ac:dyDescent="0.25">
      <c r="A356" s="2" t="str">
        <f>([2]UKBuilding_List!A356)</f>
        <v>0608</v>
      </c>
      <c r="B356" s="3" t="str">
        <f>([2]UKBuilding_List!B356)</f>
        <v>792 Press Avenue</v>
      </c>
    </row>
    <row r="357" spans="1:2" x14ac:dyDescent="0.25">
      <c r="A357" s="2" t="str">
        <f>([2]UKBuilding_List!A357)</f>
        <v>0609</v>
      </c>
      <c r="B357" s="3" t="str">
        <f>([2]UKBuilding_List!B357)</f>
        <v>796 Press Avenue</v>
      </c>
    </row>
    <row r="358" spans="1:2" x14ac:dyDescent="0.25">
      <c r="A358" s="2" t="str">
        <f>([2]UKBuilding_List!A358)</f>
        <v>0610</v>
      </c>
      <c r="B358" s="3" t="str">
        <f>([2]UKBuilding_List!B358)</f>
        <v>800 Press Avenue</v>
      </c>
    </row>
    <row r="359" spans="1:2" x14ac:dyDescent="0.25">
      <c r="A359" s="2" t="str">
        <f>([2]UKBuilding_List!A359)</f>
        <v>0611</v>
      </c>
      <c r="B359" s="3" t="str">
        <f>([2]UKBuilding_List!B359)</f>
        <v>Medical Office Building (Samaritan)</v>
      </c>
    </row>
    <row r="360" spans="1:2" x14ac:dyDescent="0.25">
      <c r="A360" s="2" t="str">
        <f>([2]UKBuilding_List!A360)</f>
        <v>0612</v>
      </c>
      <c r="B360" s="3" t="str">
        <f>([2]UKBuilding_List!B360)</f>
        <v>Samaritan Chiller Building</v>
      </c>
    </row>
    <row r="361" spans="1:2" x14ac:dyDescent="0.25">
      <c r="A361" s="2" t="str">
        <f>([2]UKBuilding_List!A361)</f>
        <v>0613</v>
      </c>
      <c r="B361" s="3" t="str">
        <f>([2]UKBuilding_List!B361)</f>
        <v>Samaritan Parking Structure</v>
      </c>
    </row>
    <row r="362" spans="1:2" x14ac:dyDescent="0.25">
      <c r="A362" s="2" t="str">
        <f>([2]UKBuilding_List!A362)</f>
        <v>0614</v>
      </c>
      <c r="B362" s="3" t="str">
        <f>([2]UKBuilding_List!B362)</f>
        <v>123 Warren Ct.</v>
      </c>
    </row>
    <row r="363" spans="1:2" x14ac:dyDescent="0.25">
      <c r="A363" s="2" t="str">
        <f>([2]UKBuilding_List!A363)</f>
        <v>0615</v>
      </c>
      <c r="B363" s="3" t="str">
        <f>([2]UKBuilding_List!B363)</f>
        <v>125 Warren Ct.</v>
      </c>
    </row>
    <row r="364" spans="1:2" x14ac:dyDescent="0.25">
      <c r="A364" s="2" t="str">
        <f>([2]UKBuilding_List!A364)</f>
        <v>0616</v>
      </c>
      <c r="B364" s="3" t="str">
        <f>([2]UKBuilding_List!B364)</f>
        <v>Seaton Center Storage</v>
      </c>
    </row>
    <row r="365" spans="1:2" x14ac:dyDescent="0.25">
      <c r="A365" s="2" t="str">
        <f>([2]UKBuilding_List!A365)</f>
        <v>0617</v>
      </c>
      <c r="B365" s="3" t="str">
        <f>([2]UKBuilding_List!B365)</f>
        <v>118 Conn Terrace</v>
      </c>
    </row>
    <row r="366" spans="1:2" x14ac:dyDescent="0.25">
      <c r="A366" s="2" t="str">
        <f>([2]UKBuilding_List!A366)</f>
        <v>0618</v>
      </c>
      <c r="B366" s="3" t="str">
        <f>([2]UKBuilding_List!B366)</f>
        <v>MacAdam Student Observatory</v>
      </c>
    </row>
    <row r="367" spans="1:2" x14ac:dyDescent="0.25">
      <c r="A367" s="2" t="str">
        <f>([2]UKBuilding_List!A367)</f>
        <v>0619</v>
      </c>
      <c r="B367" s="3" t="str">
        <f>([2]UKBuilding_List!B367)</f>
        <v>102 Conn Terrace</v>
      </c>
    </row>
    <row r="368" spans="1:2" x14ac:dyDescent="0.25">
      <c r="A368" s="2" t="str">
        <f>([2]UKBuilding_List!A368)</f>
        <v>0621</v>
      </c>
      <c r="B368" s="3" t="str">
        <f>([2]UKBuilding_List!B368)</f>
        <v>104 Conn Terrace</v>
      </c>
    </row>
    <row r="369" spans="1:2" x14ac:dyDescent="0.25">
      <c r="A369" s="2" t="str">
        <f>([2]UKBuilding_List!A369)</f>
        <v>0622</v>
      </c>
      <c r="B369" s="3" t="str">
        <f>([2]UKBuilding_List!B369)</f>
        <v>108 Conn Terrace</v>
      </c>
    </row>
    <row r="370" spans="1:2" x14ac:dyDescent="0.25">
      <c r="A370" s="2" t="str">
        <f>([2]UKBuilding_List!A370)</f>
        <v>0623</v>
      </c>
      <c r="B370" s="3" t="str">
        <f>([2]UKBuilding_List!B370)</f>
        <v>110 Conn Terrace</v>
      </c>
    </row>
    <row r="371" spans="1:2" x14ac:dyDescent="0.25">
      <c r="A371" s="2" t="str">
        <f>([2]UKBuilding_List!A371)</f>
        <v>0624</v>
      </c>
      <c r="B371" s="3" t="str">
        <f>([2]UKBuilding_List!B371)</f>
        <v>120 Conn Terrace</v>
      </c>
    </row>
    <row r="372" spans="1:2" x14ac:dyDescent="0.25">
      <c r="A372" s="2" t="str">
        <f>([2]UKBuilding_List!A372)</f>
        <v>0625</v>
      </c>
      <c r="B372" s="3" t="str">
        <f>([2]UKBuilding_List!B372)</f>
        <v>1105 S. Limestone</v>
      </c>
    </row>
    <row r="373" spans="1:2" x14ac:dyDescent="0.25">
      <c r="A373" s="2" t="str">
        <f>([2]UKBuilding_List!A373)</f>
        <v>0626</v>
      </c>
      <c r="B373" s="3" t="str">
        <f>([2]UKBuilding_List!B373)</f>
        <v>1119 S. Limestone</v>
      </c>
    </row>
    <row r="374" spans="1:2" x14ac:dyDescent="0.25">
      <c r="A374" s="2" t="str">
        <f>([2]UKBuilding_List!A374)</f>
        <v>0630</v>
      </c>
      <c r="B374" s="3" t="str">
        <f>([2]UKBuilding_List!B374)</f>
        <v>Air Medical Crew Quarters</v>
      </c>
    </row>
    <row r="375" spans="1:2" x14ac:dyDescent="0.25">
      <c r="A375" s="2" t="str">
        <f>([2]UKBuilding_List!A375)</f>
        <v>0631</v>
      </c>
      <c r="B375" s="3" t="str">
        <f>([2]UKBuilding_List!B375)</f>
        <v>460 Rose Lane</v>
      </c>
    </row>
    <row r="376" spans="1:2" x14ac:dyDescent="0.25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25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25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25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25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25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25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25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25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25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25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25">
      <c r="A387" s="2" t="str">
        <f>([2]UKBuilding_List!A387)</f>
        <v>0650</v>
      </c>
      <c r="B387" s="3" t="str">
        <f>([2]UKBuilding_List!B387)</f>
        <v>Second New Housing - North Campus</v>
      </c>
    </row>
    <row r="388" spans="1:2" x14ac:dyDescent="0.25">
      <c r="A388" s="2">
        <f>([2]UKBuilding_List!A388)</f>
        <v>1200</v>
      </c>
      <c r="B388" s="3" t="str">
        <f>([2]UKBuilding_List!B388)</f>
        <v>Electric Substation #1</v>
      </c>
    </row>
    <row r="389" spans="1:2" x14ac:dyDescent="0.25">
      <c r="A389" s="2">
        <f>([2]UKBuilding_List!A389)</f>
        <v>1201</v>
      </c>
      <c r="B389" s="3" t="str">
        <f>([2]UKBuilding_List!B389)</f>
        <v>Electric Substation #3</v>
      </c>
    </row>
    <row r="390" spans="1:2" x14ac:dyDescent="0.25">
      <c r="A390" s="2" t="str">
        <f>([2]UKBuilding_List!A390)</f>
        <v>8633</v>
      </c>
      <c r="B390" s="3" t="str">
        <f>([2]UKBuilding_List!B390)</f>
        <v>UK HealthCare Good Samaritan Hospital</v>
      </c>
    </row>
    <row r="391" spans="1:2" x14ac:dyDescent="0.25">
      <c r="A391" s="2" t="str">
        <f>([2]UKBuilding_List!A391)</f>
        <v>9127</v>
      </c>
      <c r="B391" s="3" t="str">
        <f>([2]UKBuilding_List!B391)</f>
        <v>1101 S. Limestone</v>
      </c>
    </row>
    <row r="392" spans="1:2" x14ac:dyDescent="0.25">
      <c r="A392" s="2">
        <f>([2]UKBuilding_List!A392)</f>
        <v>9813</v>
      </c>
      <c r="B392" s="3" t="str">
        <f>([2]UKBuilding_List!B392)</f>
        <v>UK Child Care Development Center</v>
      </c>
    </row>
    <row r="393" spans="1:2" x14ac:dyDescent="0.25">
      <c r="A393" s="2" t="str">
        <f>([2]UKBuilding_List!A393)</f>
        <v>9925</v>
      </c>
      <c r="B393" s="3" t="str">
        <f>([2]UKBuilding_List!B393)</f>
        <v>Alpha Phi Sorority</v>
      </c>
    </row>
    <row r="394" spans="1:2" x14ac:dyDescent="0.25">
      <c r="A394" s="2" t="str">
        <f>([2]UKBuilding_List!A394)</f>
        <v>9983</v>
      </c>
      <c r="B394" s="3" t="str">
        <f>([2]UKBuilding_List!B394)</f>
        <v>College of Medicine Building</v>
      </c>
    </row>
    <row r="395" spans="1:2" x14ac:dyDescent="0.25">
      <c r="A395" s="2" t="str">
        <f>([2]UKBuilding_List!A395)</f>
        <v xml:space="preserve"> </v>
      </c>
      <c r="B395" s="3" t="str">
        <f>([2]UKBuilding_List!B395)</f>
        <v xml:space="preserve"> 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2014-01-23T19:30:56Z</cp:lastPrinted>
  <dcterms:created xsi:type="dcterms:W3CDTF">2011-05-03T21:43:50Z</dcterms:created>
  <dcterms:modified xsi:type="dcterms:W3CDTF">2014-02-03T17:09:59Z</dcterms:modified>
</cp:coreProperties>
</file>