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936" yWindow="372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7" i="1" l="1"/>
  <c r="M8" i="1"/>
  <c r="M9" i="1"/>
  <c r="M6" i="1"/>
  <c r="M10" i="1"/>
  <c r="M11" i="1"/>
  <c r="M12" i="1"/>
  <c r="M13" i="1"/>
  <c r="M14" i="1"/>
  <c r="M17" i="1"/>
  <c r="M18" i="1"/>
  <c r="M19" i="1"/>
  <c r="J7" i="1"/>
  <c r="J8" i="1"/>
  <c r="J9" i="1"/>
  <c r="J6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<sst xmlns="http://schemas.openxmlformats.org/spreadsheetml/2006/main" count="152" uniqueCount="91">
  <si>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</si>
  <si>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</si>
  <si>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</si>
  <si>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</si>
  <si>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</si>
  <si>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</si>
  <si>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</si>
  <si>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</si>
  <si>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</si>
  <si>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</si>
  <si>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</si>
  <si>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</si>
  <si>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</si>
  <si>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</si>
  <si>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</si>
  <si>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</si>
  <si>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</si>
  <si>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</si>
  <si>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</si>
  <si>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</si>
  <si>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</si>
  <si>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</si>
  <si>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</si>
  <si>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</si>
  <si>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</si>
  <si>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</si>
  <si>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</si>
  <si>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</si>
  <si>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</si>
  <si>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</si>
  <si>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</si>
  <si>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</si>
  <si>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</si>
  <si>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</si>
  <si>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</si>
  <si>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</si>
  <si>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</si>
  <si>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</si>
  <si>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</si>
  <si>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</si>
  <si>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</si>
  <si>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</si>
  <si>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</si>
  <si>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</si>
  <si>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</si>
  <si>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</si>
  <si>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</si>
  <si>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</si>
  <si>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</si>
  <si>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</si>
  <si>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</si>
  <si>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</si>
  <si>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</si>
  <si>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</si>
  <si>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</si>
  <si>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</si>
  <si>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</si>
  <si>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</si>
  <si>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</si>
  <si>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</si>
  <si>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</si>
  <si>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</si>
  <si>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</si>
  <si>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</si>
  <si>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</si>
  <si>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</si>
  <si>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</si>
  <si>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</si>
  <si>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</si>
  <si>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</si>
  <si>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</si>
  <si>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</si>
  <si>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</si>
  <si>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0082</t>
  </si>
  <si>
    <t>B010</t>
  </si>
  <si>
    <t>B013C</t>
  </si>
  <si>
    <t>00</t>
  </si>
  <si>
    <t>B04</t>
  </si>
  <si>
    <t>B04A</t>
  </si>
  <si>
    <t>Room Created in former space B010 and B013C</t>
  </si>
  <si>
    <t>B011</t>
  </si>
  <si>
    <t>B011A</t>
  </si>
  <si>
    <t>B011B</t>
  </si>
  <si>
    <t>Room Created in space B011</t>
  </si>
  <si>
    <t>01</t>
  </si>
  <si>
    <t>Room Created in space B161</t>
  </si>
  <si>
    <t>became part of B04A</t>
  </si>
  <si>
    <t>0161A</t>
  </si>
  <si>
    <t>0161</t>
  </si>
  <si>
    <t>Renovation says to paint over frame and door</t>
  </si>
  <si>
    <t>changes are already reflected in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</si>
</sst>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9" sqref="C19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42115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Multi-Disciplinary Science Building (MDS)</v>
      </c>
      <c r="C2" s="71"/>
      <c r="F2" s="24" t="s">
        <v>12</v>
      </c>
      <c r="G2" s="61" t="s">
        <v>62</v>
      </c>
      <c r="J2" s="15">
        <f>G22-J22</f>
        <v>6</v>
      </c>
      <c r="K2" s="15">
        <f>H22-M22</f>
        <v>3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29.4" thickTop="1" x14ac:dyDescent="0.3">
      <c r="A6" s="38" t="s">
        <v>78</v>
      </c>
      <c r="B6" s="28" t="s">
        <v>76</v>
      </c>
      <c r="C6" s="11" t="s">
        <v>24</v>
      </c>
      <c r="D6" s="17" t="s">
        <v>5</v>
      </c>
      <c r="E6" s="34">
        <v>1</v>
      </c>
      <c r="F6" s="39">
        <v>1307</v>
      </c>
      <c r="G6" s="34" t="s">
        <v>3</v>
      </c>
      <c r="H6" s="17" t="s">
        <v>18</v>
      </c>
      <c r="I6" s="11" t="s">
        <v>79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x14ac:dyDescent="0.3">
      <c r="A7" s="33" t="s">
        <v>74</v>
      </c>
      <c r="B7" s="28" t="s">
        <v>76</v>
      </c>
      <c r="C7" s="11" t="s">
        <v>54</v>
      </c>
      <c r="D7" s="17" t="s">
        <v>5</v>
      </c>
      <c r="E7" s="37">
        <v>621</v>
      </c>
      <c r="F7" s="37">
        <v>0</v>
      </c>
      <c r="G7" s="34" t="s">
        <v>55</v>
      </c>
      <c r="H7" s="17" t="s">
        <v>56</v>
      </c>
      <c r="I7" s="11" t="s">
        <v>86</v>
      </c>
      <c r="J7" s="10">
        <f>IF(G7="No Change","N/A",IF(G7="New Tag Required",Lookup!F:F,IF(G7="Remove Old Tag",Lookup!F:F,IF(G7="N/A","N/A",""))))</f>
        <v>0</v>
      </c>
      <c r="K7" s="35"/>
      <c r="L7" s="10"/>
      <c r="M7" s="10">
        <f>IF(H7="No Change","N/A",IF(H7="New Tag Required",Lookup!F:F,IF(H7="Remove Old Sign",Lookup!F:F,IF(H7="N/A","N/A",""))))</f>
        <v>0</v>
      </c>
      <c r="N7" s="35"/>
      <c r="O7" s="10"/>
    </row>
    <row r="8" spans="1:16" ht="15" customHeight="1" x14ac:dyDescent="0.3">
      <c r="A8" s="38" t="s">
        <v>75</v>
      </c>
      <c r="B8" s="28" t="s">
        <v>76</v>
      </c>
      <c r="C8" s="11" t="s">
        <v>54</v>
      </c>
      <c r="D8" s="17" t="s">
        <v>5</v>
      </c>
      <c r="E8" s="34">
        <v>668</v>
      </c>
      <c r="F8" s="34">
        <v>0</v>
      </c>
      <c r="G8" s="34" t="s">
        <v>55</v>
      </c>
      <c r="H8" s="17" t="s">
        <v>56</v>
      </c>
      <c r="I8" s="11" t="s">
        <v>86</v>
      </c>
      <c r="J8" s="10">
        <f>IF(G8="No Change","N/A",IF(G8="New Tag Required",Lookup!F:F,IF(G8="Remove Old Tag",Lookup!F:F,IF(G8="N/A","N/A",""))))</f>
        <v>0</v>
      </c>
      <c r="K8" s="35"/>
      <c r="L8" s="10"/>
      <c r="M8" s="10">
        <f>IF(H8="No Change","N/A",IF(H8="New Tag Required",Lookup!F:F,IF(H8="Remove Old Sign",Lookup!F:F,IF(H8="N/A","N/A",""))))</f>
        <v>0</v>
      </c>
      <c r="N8" s="35"/>
      <c r="O8" s="10"/>
    </row>
    <row r="9" spans="1:16" ht="28.8" x14ac:dyDescent="0.3">
      <c r="A9" s="38" t="s">
        <v>77</v>
      </c>
      <c r="B9" s="28" t="s">
        <v>76</v>
      </c>
      <c r="C9" s="11" t="s">
        <v>51</v>
      </c>
      <c r="D9" s="17" t="s">
        <v>5</v>
      </c>
      <c r="E9" s="34">
        <v>188</v>
      </c>
      <c r="F9" s="34">
        <v>231</v>
      </c>
      <c r="G9" s="34" t="s">
        <v>3</v>
      </c>
      <c r="H9" s="17" t="s">
        <v>13</v>
      </c>
      <c r="I9" s="11" t="s">
        <v>89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28.8" x14ac:dyDescent="0.3">
      <c r="A11" s="38" t="s">
        <v>80</v>
      </c>
      <c r="B11" s="28" t="s">
        <v>76</v>
      </c>
      <c r="C11" s="11" t="s">
        <v>22</v>
      </c>
      <c r="D11" s="17" t="s">
        <v>5</v>
      </c>
      <c r="E11" s="34">
        <v>245</v>
      </c>
      <c r="F11" s="34">
        <v>101</v>
      </c>
      <c r="G11" s="34" t="s">
        <v>3</v>
      </c>
      <c r="H11" s="17" t="s">
        <v>13</v>
      </c>
      <c r="I11" s="11" t="s">
        <v>89</v>
      </c>
      <c r="J11" s="10">
        <f>IF(G11="No Change","N/A",IF(G11="New Tag Required",Lookup!F:F,IF(G11="Remove Old Tag",Lookup!F:F,IF(G11="N/A","N/A",""))))</f>
        <v>0</v>
      </c>
      <c r="K11" s="35"/>
      <c r="L11" s="10"/>
      <c r="M11" s="10" t="str">
        <f>IF(H11="No Change","N/A",IF(H11="New Tag Required",Lookup!F:F,IF(H11="Remove Old Sign",Lookup!F:F,IF(H11="N/A","N/A",""))))</f>
        <v>N/A</v>
      </c>
      <c r="N11" s="35"/>
      <c r="O11" s="10"/>
    </row>
    <row r="12" spans="1:16" ht="15" x14ac:dyDescent="0.25">
      <c r="A12" s="36" t="s">
        <v>81</v>
      </c>
      <c r="B12" s="28" t="s">
        <v>76</v>
      </c>
      <c r="C12" s="11" t="s">
        <v>24</v>
      </c>
      <c r="D12" s="17" t="s">
        <v>5</v>
      </c>
      <c r="E12" s="34">
        <v>1</v>
      </c>
      <c r="F12" s="34">
        <v>68</v>
      </c>
      <c r="G12" s="34" t="s">
        <v>3</v>
      </c>
      <c r="H12" s="17" t="s">
        <v>18</v>
      </c>
      <c r="I12" s="11" t="s">
        <v>83</v>
      </c>
      <c r="J12" s="10">
        <f>IF(G12="No Change","N/A",IF(G12="New Tag Required",Lookup!F:F,IF(G12="Remove Old Tag",Lookup!F:F,IF(G12="N/A","N/A",""))))</f>
        <v>0</v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 t="s">
        <v>82</v>
      </c>
      <c r="B13" s="28" t="s">
        <v>76</v>
      </c>
      <c r="C13" s="11" t="s">
        <v>24</v>
      </c>
      <c r="D13" s="17" t="s">
        <v>5</v>
      </c>
      <c r="E13" s="34">
        <v>1</v>
      </c>
      <c r="F13" s="34">
        <v>68</v>
      </c>
      <c r="G13" s="34" t="s">
        <v>3</v>
      </c>
      <c r="H13" s="17" t="s">
        <v>18</v>
      </c>
      <c r="I13" s="11" t="s">
        <v>83</v>
      </c>
      <c r="J13" s="10">
        <f>IF(G13="No Change","N/A",IF(G13="New Tag Required",Lookup!F:F,IF(G13="Remove Old Tag",Lookup!F:F,IF(G13="N/A","N/A",""))))</f>
        <v>0</v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28.8" x14ac:dyDescent="0.3">
      <c r="A15" s="33" t="s">
        <v>88</v>
      </c>
      <c r="B15" s="28" t="s">
        <v>84</v>
      </c>
      <c r="C15" s="11" t="s">
        <v>22</v>
      </c>
      <c r="D15" s="17" t="s">
        <v>5</v>
      </c>
      <c r="E15" s="39">
        <v>1395</v>
      </c>
      <c r="F15" s="39">
        <v>1220</v>
      </c>
      <c r="G15" s="34" t="s">
        <v>3</v>
      </c>
      <c r="H15" s="17" t="s">
        <v>13</v>
      </c>
      <c r="I15" s="11" t="s">
        <v>89</v>
      </c>
      <c r="J15" s="10"/>
      <c r="K15" s="40"/>
      <c r="M15" s="10"/>
      <c r="N15" s="40"/>
    </row>
    <row r="16" spans="1:16" ht="15" x14ac:dyDescent="0.25">
      <c r="A16" s="36" t="s">
        <v>87</v>
      </c>
      <c r="B16" s="28" t="s">
        <v>84</v>
      </c>
      <c r="C16" s="11" t="s">
        <v>24</v>
      </c>
      <c r="D16" s="17" t="s">
        <v>5</v>
      </c>
      <c r="E16" s="34">
        <v>1</v>
      </c>
      <c r="F16" s="34">
        <v>145</v>
      </c>
      <c r="G16" s="34" t="s">
        <v>3</v>
      </c>
      <c r="H16" s="17" t="s">
        <v>18</v>
      </c>
      <c r="I16" s="11" t="s">
        <v>85</v>
      </c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COUNTIF(G7:G21,"New Tag Required")</f>
        <v>6</v>
      </c>
      <c r="H22" s="13">
        <f>COUNTIF(H7:H21,"New Sign Required")</f>
        <v>3</v>
      </c>
      <c r="J22" s="12">
        <f>COUNTIF(J7:J21,"Installed")</f>
        <v>0</v>
      </c>
      <c r="K22" s="10"/>
      <c r="L22" s="10"/>
      <c r="M22" s="12">
        <f>COUNTIF(M7:M21,"Installed")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8:G20 G6">
    <cfRule type="containsText" dxfId="41" priority="126" operator="containsText" text="New Tag Required">
      <formula>NOT(ISERROR(SEARCH("New Tag Required",G6)))</formula>
    </cfRule>
  </conditionalFormatting>
  <conditionalFormatting sqref="D8:D87 D6">
    <cfRule type="containsText" dxfId="40" priority="125" operator="containsText" text="Yes">
      <formula>NOT(ISERROR(SEARCH("Yes",D6)))</formula>
    </cfRule>
  </conditionalFormatting>
  <conditionalFormatting sqref="H27:H87 H188:H409 H8:H20 H6">
    <cfRule type="containsText" dxfId="39" priority="113" operator="containsText" text="New Sign Required">
      <formula>NOT(ISERROR(SEARCH("New Sign Required",H6)))</formula>
    </cfRule>
  </conditionalFormatting>
  <conditionalFormatting sqref="G27:G87 G8:H20 G6:H6">
    <cfRule type="containsText" dxfId="38" priority="112" operator="containsText" text="Action Required">
      <formula>NOT(ISERROR(SEARCH("Action Required",G6)))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7">
    <cfRule type="containsText" dxfId="28" priority="39" operator="containsText" text="Yes">
      <formula>NOT(ISERROR(SEARCH("Yes",D7)))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7">
    <cfRule type="containsText" dxfId="19" priority="11" operator="containsText" text="New Tag Required">
      <formula>NOT(ISERROR(SEARCH("New Tag Required",G7)))</formula>
    </cfRule>
  </conditionalFormatting>
  <conditionalFormatting sqref="H7">
    <cfRule type="containsText" dxfId="18" priority="10" operator="containsText" text="New Sign Required">
      <formula>NOT(ISERROR(SEARCH("New Sign Required",H7)))</formula>
    </cfRule>
  </conditionalFormatting>
  <conditionalFormatting sqref="G7">
    <cfRule type="containsText" dxfId="17" priority="9" operator="containsText" text="Action Required">
      <formula>NOT(ISERROR(SEARCH("Action Required",G7)))</formula>
    </cfRule>
  </conditionalFormatting>
  <conditionalFormatting sqref="H7">
    <cfRule type="containsText" dxfId="16" priority="8" operator="containsText" text="Action Required">
      <formula>NOT(ISERROR(SEARCH("Action Required",H7)))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13" zoomScale="90" zoomScaleNormal="90" workbookViewId="0">
      <selection activeCell="D26" sqref="D2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0082</v>
      </c>
      <c r="C1" s="53"/>
      <c r="D1" s="18" t="s">
        <v>10</v>
      </c>
      <c r="E1" s="54">
        <f>'KD Changes'!G1</f>
        <v>42115</v>
      </c>
    </row>
    <row r="2" spans="1:10" ht="15" x14ac:dyDescent="0.25">
      <c r="A2" s="57" t="s">
        <v>8</v>
      </c>
      <c r="B2" s="58" t="str">
        <f>VLOOKUP(B1,[1]BuildingList!A:B,2,FALSE)</f>
        <v>Multi-Disciplinary Science Building (MDS)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E6" s="55" t="s">
        <v>90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0" t="s">
        <v>50</v>
      </c>
    </row>
    <row r="10" spans="1:7" s="1" customFormat="1" ht="15" x14ac:dyDescent="0.25">
      <c r="E10" s="50" t="s">
        <v>33</v>
      </c>
    </row>
    <row r="11" spans="1:7" ht="15" x14ac:dyDescent="0.25">
      <c r="E11" s="50" t="s">
        <v>20</v>
      </c>
    </row>
    <row r="12" spans="1:7" ht="15" x14ac:dyDescent="0.25">
      <c r="E12" s="50" t="s">
        <v>24</v>
      </c>
    </row>
    <row r="13" spans="1:7" ht="15" x14ac:dyDescent="0.25">
      <c r="E13" s="50" t="s">
        <v>53</v>
      </c>
    </row>
    <row r="14" spans="1:7" ht="15" x14ac:dyDescent="0.25">
      <c r="E14" s="50" t="s">
        <v>51</v>
      </c>
    </row>
    <row r="15" spans="1:7" ht="15" x14ac:dyDescent="0.25">
      <c r="E15" s="50" t="s">
        <v>22</v>
      </c>
    </row>
    <row r="16" spans="1:7" ht="15" x14ac:dyDescent="0.25">
      <c r="E16" s="50" t="s">
        <v>26</v>
      </c>
    </row>
    <row r="17" spans="1:7" ht="15" x14ac:dyDescent="0.25">
      <c r="E17" s="50" t="s">
        <v>23</v>
      </c>
    </row>
    <row r="18" spans="1:7" ht="15" x14ac:dyDescent="0.25">
      <c r="E18" s="50" t="s">
        <v>25</v>
      </c>
    </row>
    <row r="19" spans="1:7" ht="15" x14ac:dyDescent="0.25">
      <c r="E19" s="7"/>
    </row>
    <row r="20" spans="1:7" ht="15" x14ac:dyDescent="0.25">
      <c r="A20" s="49"/>
      <c r="B20" s="49"/>
      <c r="C20" s="49"/>
      <c r="D20" s="49"/>
      <c r="F20" s="49"/>
      <c r="G20" s="49"/>
    </row>
    <row r="21" spans="1:7" ht="15" x14ac:dyDescent="0.25">
      <c r="A21" s="49"/>
      <c r="B21" s="49"/>
      <c r="C21" s="49"/>
      <c r="D21" s="49"/>
      <c r="F21" s="49"/>
      <c r="G21" s="49"/>
    </row>
    <row r="22" spans="1:7" ht="15" x14ac:dyDescent="0.25">
      <c r="A22" s="49"/>
      <c r="B22" s="49"/>
      <c r="C22" s="49"/>
      <c r="D22" s="49"/>
      <c r="F22" s="49"/>
      <c r="G22" s="49"/>
    </row>
    <row r="23" spans="1:7" ht="15" x14ac:dyDescent="0.25">
      <c r="A23" s="49"/>
      <c r="B23" s="49"/>
      <c r="C23" s="49"/>
      <c r="D23" s="49"/>
      <c r="F23" s="49"/>
      <c r="G23" s="49"/>
    </row>
    <row r="24" spans="1:7" ht="15" x14ac:dyDescent="0.25">
      <c r="A24" s="49"/>
      <c r="B24" s="49"/>
      <c r="C24" s="49"/>
      <c r="D24" s="49"/>
      <c r="F24" s="49"/>
      <c r="G24" s="49"/>
    </row>
    <row r="25" spans="1:7" ht="15" x14ac:dyDescent="0.25">
      <c r="A25" s="49"/>
      <c r="B25" s="49"/>
      <c r="C25" s="49"/>
      <c r="D25" s="49"/>
      <c r="F25" s="49"/>
      <c r="G25" s="49"/>
    </row>
    <row r="26" spans="1:7" ht="15" x14ac:dyDescent="0.25">
      <c r="A26" s="49"/>
      <c r="B26" s="49"/>
      <c r="C26" s="49"/>
      <c r="D26" s="49"/>
      <c r="F26" s="49"/>
      <c r="G26" s="49"/>
    </row>
    <row r="27" spans="1:7" ht="15" x14ac:dyDescent="0.25">
      <c r="A27" s="49"/>
      <c r="B27" s="49"/>
      <c r="C27" s="49"/>
      <c r="D27" s="49"/>
      <c r="F27" s="49"/>
      <c r="G27" s="49"/>
    </row>
    <row r="28" spans="1:7" ht="15" x14ac:dyDescent="0.25">
      <c r="A28" s="49"/>
      <c r="B28" s="49"/>
      <c r="C28" s="49"/>
      <c r="D28" s="49"/>
      <c r="F28" s="49"/>
      <c r="G28" s="49"/>
    </row>
    <row r="29" spans="1:7" ht="15" x14ac:dyDescent="0.25">
      <c r="A29" s="49"/>
      <c r="B29" s="49"/>
      <c r="C29" s="49"/>
      <c r="D29" s="49"/>
      <c r="F29" s="49"/>
      <c r="G29" s="49"/>
    </row>
    <row r="30" spans="1:7" ht="15" x14ac:dyDescent="0.25">
      <c r="A30" s="49"/>
      <c r="B30" s="49"/>
      <c r="C30" s="49"/>
      <c r="D30" s="49"/>
      <c r="F30" s="49"/>
      <c r="G30" s="49"/>
    </row>
    <row r="31" spans="1:7" ht="15" x14ac:dyDescent="0.25">
      <c r="A31" s="49"/>
      <c r="B31" s="49"/>
      <c r="C31" s="49"/>
      <c r="D31" s="49"/>
      <c r="F31" s="49"/>
      <c r="G31" s="49"/>
    </row>
    <row r="32" spans="1:7" ht="15" x14ac:dyDescent="0.25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3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3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3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3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3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3">
      <c r="A347" s="2" t="str">
        <f>([3]UKBuilding_List!A347)</f>
        <v>0602</v>
      </c>
      <c r="B347" s="3" t="str">
        <f>([3]UKBuilding_List!C347)</f>
        <v>Pavilion A</v>
      </c>
    </row>
    <row r="348" spans="1:2" x14ac:dyDescent="0.3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3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3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3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3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2015-04-23T13:51:12Z</dcterms:modified>
</cp:coreProperties>
</file>