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92" yWindow="-60" windowWidth="1957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Changes'!$A$1:$I$33</definedName>
    <definedName name="_xlnm.Print_Area" localSheetId="1">'SAP Changes'!$A$1:$I$30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8" i="1" l="1"/>
  <c r="M9" i="1"/>
  <c r="M10" i="1"/>
  <c r="M12" i="1"/>
  <c r="M13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6" i="1"/>
  <c r="J8" i="1"/>
  <c r="J9" i="1"/>
  <c r="J10" i="1"/>
  <c r="J12" i="1"/>
  <c r="J13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6" i="1"/>
  <c r="H40" i="1" l="1"/>
  <c r="G40" i="1"/>
  <c r="M40" i="1" l="1"/>
  <c r="K2" i="1" s="1"/>
  <c r="J4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<sst xmlns="http://schemas.openxmlformats.org/spreadsheetml/2006/main" count="208" uniqueCount="123">
  <si>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</si>
  <si>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</si>
  <si>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</si>
  <si>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</si>
  <si>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</si>
  <si>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</si>
  <si>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</si>
  <si>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</si>
  <si>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</si>
  <si>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</si>
  <si>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</si>
  <si>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</si>
  <si>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</si>
  <si>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</si>
  <si>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</si>
  <si>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</si>
  <si>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</si>
  <si>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</si>
  <si>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</si>
  <si>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</si>
  <si>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</si>
  <si>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</si>
  <si>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</si>
  <si>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</si>
  <si>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</si>
  <si>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</si>
  <si>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</si>
  <si>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</si>
  <si>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</si>
  <si>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</si>
  <si>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</si>
  <si>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</si>
  <si>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</si>
  <si>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</si>
  <si>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</si>
  <si>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</si>
  <si>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</si>
  <si>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</si>
  <si>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</si>
  <si>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</si>
  <si>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</si>
  <si>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</si>
  <si>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</si>
  <si>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</si>
  <si>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</si>
  <si>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</si>
  <si>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</si>
  <si>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</si>
  <si>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</si>
  <si>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</si>
  <si>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</si>
  <si>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</si>
  <si>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</si>
  <si>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</si>
  <si>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</si>
  <si>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</si>
  <si>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</si>
  <si>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</si>
  <si>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</si>
  <si>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</si>
  <si>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</si>
  <si>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</si>
  <si>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</si>
  <si>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</si>
  <si>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</si>
  <si>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</si>
  <si>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</si>
  <si>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</si>
  <si>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</si>
  <si>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</si>
  <si>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</si>
  <si>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</si>
  <si>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</si>
  <si>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</t>
  </si>
  <si>
    <t>107</t>
  </si>
  <si>
    <t>0</t>
  </si>
  <si>
    <t>0064</t>
  </si>
  <si>
    <t>105</t>
  </si>
  <si>
    <t>176</t>
  </si>
  <si>
    <t>75</t>
  </si>
  <si>
    <t>105A</t>
  </si>
  <si>
    <t>101</t>
  </si>
  <si>
    <t>106</t>
  </si>
  <si>
    <t>179</t>
  </si>
  <si>
    <t>98</t>
  </si>
  <si>
    <t>507</t>
  </si>
  <si>
    <t>107A</t>
  </si>
  <si>
    <t>107B</t>
  </si>
  <si>
    <t>107D</t>
  </si>
  <si>
    <t>91</t>
  </si>
  <si>
    <t>107C</t>
  </si>
  <si>
    <t>Room Label Change: 107A Changed To 107C</t>
  </si>
  <si>
    <t>106A</t>
  </si>
  <si>
    <t>Created in Room 105/New Door Signage provided by Contractor</t>
  </si>
  <si>
    <t>Created in Room 106/New Door Signage provided by Contractor</t>
  </si>
  <si>
    <t>Created in Room 107/New Door Signage provided by Contractor</t>
  </si>
  <si>
    <t>New Door Signage provided by Contractor</t>
  </si>
  <si>
    <t>185</t>
  </si>
  <si>
    <t>Room ID re used in new location; room created from 107</t>
  </si>
  <si>
    <t>LX-0064-01-105</t>
  </si>
  <si>
    <t>SCOVELL HALL - Room 105</t>
  </si>
  <si>
    <t>LX-0064-01-106</t>
  </si>
  <si>
    <t>SCOVELL HALL - Room 106</t>
  </si>
  <si>
    <t>LX-0064-01-107</t>
  </si>
  <si>
    <t>SCOVELL HALL - Room 107</t>
  </si>
  <si>
    <t>LX-0064-01-107A</t>
  </si>
  <si>
    <t>SCOVELL HALL - Room 107A</t>
  </si>
  <si>
    <t>LX-0064-01-105A</t>
  </si>
  <si>
    <t>SCOVELL HALL - Room 105A</t>
  </si>
  <si>
    <t>SCOVELL HALL - Room 106A</t>
  </si>
  <si>
    <t>LX-0064-01-106A</t>
  </si>
  <si>
    <t>LX-0064-01-107B</t>
  </si>
  <si>
    <t>LX-0064-01-107C</t>
  </si>
  <si>
    <t>LX-0064-01-107D</t>
  </si>
  <si>
    <t>SCOVELL HALL - Room 107B</t>
  </si>
  <si>
    <t>SCOVELL HALL - Room 107C</t>
  </si>
  <si>
    <t>SCOVELL HALL - Room 107D</t>
  </si>
  <si>
    <t>move equipment</t>
  </si>
  <si>
    <t>room 107A was renumbered to 107C, 107A number then re-used in new location (space created from 107)</t>
  </si>
  <si>
    <t>201</t>
  </si>
  <si>
    <t>new room created from part of 105</t>
  </si>
  <si>
    <t>new room created from part of 106</t>
  </si>
  <si>
    <t>new room created from part of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</si>
</sst>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Normal="100" workbookViewId="0">
      <selection activeCell="G26" sqref="G2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76</v>
      </c>
      <c r="C1" s="74"/>
      <c r="F1" s="18" t="s">
        <v>10</v>
      </c>
      <c r="G1" s="19">
        <v>41946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Scovell Hall</v>
      </c>
      <c r="C2" s="75"/>
      <c r="F2" s="25" t="s">
        <v>12</v>
      </c>
      <c r="G2" s="26" t="s">
        <v>62</v>
      </c>
      <c r="J2" s="15">
        <f>G40-J40</f>
        <v>6</v>
      </c>
      <c r="K2" s="15">
        <f>H40-M40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77</v>
      </c>
      <c r="B6" s="30" t="s">
        <v>73</v>
      </c>
      <c r="C6" s="30" t="s">
        <v>22</v>
      </c>
      <c r="D6" s="30" t="s">
        <v>5</v>
      </c>
      <c r="E6" s="30" t="s">
        <v>83</v>
      </c>
      <c r="F6" s="30" t="s">
        <v>79</v>
      </c>
      <c r="G6" s="30" t="s">
        <v>2</v>
      </c>
      <c r="H6" s="30" t="s">
        <v>2</v>
      </c>
      <c r="I6" s="71"/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45" x14ac:dyDescent="0.25">
      <c r="A7" s="30" t="s">
        <v>80</v>
      </c>
      <c r="B7" s="30" t="s">
        <v>73</v>
      </c>
      <c r="C7" s="30" t="s">
        <v>24</v>
      </c>
      <c r="D7" s="30" t="s">
        <v>5</v>
      </c>
      <c r="E7" s="30" t="s">
        <v>75</v>
      </c>
      <c r="F7" s="30" t="s">
        <v>81</v>
      </c>
      <c r="G7" s="30" t="s">
        <v>3</v>
      </c>
      <c r="H7" s="30" t="s">
        <v>13</v>
      </c>
      <c r="I7" s="71" t="s">
        <v>93</v>
      </c>
      <c r="J7" s="10"/>
      <c r="K7" s="36"/>
      <c r="L7" s="10"/>
      <c r="M7" s="10"/>
      <c r="N7" s="36"/>
      <c r="O7" s="10"/>
    </row>
    <row r="8" spans="1:16" x14ac:dyDescent="0.3">
      <c r="A8" s="30" t="s">
        <v>82</v>
      </c>
      <c r="B8" s="30" t="s">
        <v>73</v>
      </c>
      <c r="C8" s="30" t="s">
        <v>22</v>
      </c>
      <c r="D8" s="30" t="s">
        <v>5</v>
      </c>
      <c r="E8" s="30" t="s">
        <v>78</v>
      </c>
      <c r="F8" s="30" t="s">
        <v>84</v>
      </c>
      <c r="G8" s="30" t="s">
        <v>2</v>
      </c>
      <c r="H8" s="30" t="s">
        <v>2</v>
      </c>
      <c r="I8" s="71"/>
      <c r="J8" s="10" t="str">
        <f>IF(G8="No Change","N/A",IF(G8="New Tag Required",Lookup!F:F,IF(G8="Remove Old Tag",Lookup!F:F,IF(G8="N/A","N/A",""))))</f>
        <v>N/A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48" customHeight="1" x14ac:dyDescent="0.3">
      <c r="A9" s="30" t="s">
        <v>92</v>
      </c>
      <c r="B9" s="30" t="s">
        <v>73</v>
      </c>
      <c r="C9" s="30" t="s">
        <v>24</v>
      </c>
      <c r="D9" s="30" t="s">
        <v>5</v>
      </c>
      <c r="E9" s="30" t="s">
        <v>75</v>
      </c>
      <c r="F9" s="30" t="s">
        <v>84</v>
      </c>
      <c r="G9" s="30" t="s">
        <v>3</v>
      </c>
      <c r="H9" s="30" t="s">
        <v>13</v>
      </c>
      <c r="I9" s="71" t="s">
        <v>94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>N/A</v>
      </c>
      <c r="N9" s="36"/>
      <c r="O9" s="10"/>
    </row>
    <row r="10" spans="1:16" x14ac:dyDescent="0.3">
      <c r="A10" s="30" t="s">
        <v>74</v>
      </c>
      <c r="B10" s="30" t="s">
        <v>73</v>
      </c>
      <c r="C10" s="30" t="s">
        <v>22</v>
      </c>
      <c r="D10" s="30" t="s">
        <v>5</v>
      </c>
      <c r="E10" s="30" t="s">
        <v>85</v>
      </c>
      <c r="F10" s="30" t="s">
        <v>119</v>
      </c>
      <c r="G10" s="30" t="s">
        <v>2</v>
      </c>
      <c r="H10" s="30" t="s">
        <v>2</v>
      </c>
      <c r="I10" s="71"/>
      <c r="J10" s="10" t="str">
        <f>IF(G10="No Change","N/A",IF(G10="New Tag Required",Lookup!F:F,IF(G10="Remove Old Tag",Lookup!F:F,IF(G10="N/A","N/A",""))))</f>
        <v>N/A</v>
      </c>
      <c r="K10" s="36"/>
      <c r="L10" s="10"/>
      <c r="M10" s="10" t="str">
        <f>IF(H10="No Change","N/A",IF(H10="New Tag Required",Lookup!F:F,IF(H10="Remove Old Sign",Lookup!F:F,IF(H10="N/A","N/A",""))))</f>
        <v>N/A</v>
      </c>
      <c r="N10" s="36"/>
      <c r="O10" s="10"/>
    </row>
    <row r="11" spans="1:16" ht="28.8" x14ac:dyDescent="0.3">
      <c r="A11" s="30" t="s">
        <v>90</v>
      </c>
      <c r="B11" s="30" t="s">
        <v>73</v>
      </c>
      <c r="C11" s="71" t="s">
        <v>91</v>
      </c>
      <c r="D11" s="30" t="s">
        <v>6</v>
      </c>
      <c r="E11" s="30"/>
      <c r="F11" s="30" t="s">
        <v>97</v>
      </c>
      <c r="G11" s="30" t="s">
        <v>3</v>
      </c>
      <c r="H11" s="30" t="s">
        <v>13</v>
      </c>
      <c r="I11" s="71" t="s">
        <v>96</v>
      </c>
      <c r="J11" s="10"/>
      <c r="K11" s="36"/>
      <c r="L11" s="10"/>
      <c r="M11" s="10"/>
      <c r="N11" s="36"/>
      <c r="O11" s="10"/>
    </row>
    <row r="12" spans="1:16" ht="43.2" x14ac:dyDescent="0.3">
      <c r="A12" s="30" t="s">
        <v>86</v>
      </c>
      <c r="B12" s="30" t="s">
        <v>73</v>
      </c>
      <c r="C12" s="30" t="s">
        <v>98</v>
      </c>
      <c r="D12" s="30" t="s">
        <v>5</v>
      </c>
      <c r="E12" s="30" t="s">
        <v>97</v>
      </c>
      <c r="F12" s="30" t="s">
        <v>84</v>
      </c>
      <c r="G12" s="30" t="s">
        <v>3</v>
      </c>
      <c r="H12" s="30" t="s">
        <v>13</v>
      </c>
      <c r="I12" s="71" t="s">
        <v>95</v>
      </c>
      <c r="J12" s="10">
        <f>IF(G12="No Change","N/A",IF(G12="New Tag Required",Lookup!F:F,IF(G12="Remove Old Tag",Lookup!F:F,IF(G12="N/A","N/A",""))))</f>
        <v>0</v>
      </c>
      <c r="K12" s="36"/>
      <c r="L12" s="10"/>
      <c r="M12" s="10" t="str">
        <f>IF(H12="No Change","N/A",IF(H12="New Tag Required",Lookup!F:F,IF(H12="Remove Old Sign",Lookup!F:F,IF(H12="N/A","N/A",""))))</f>
        <v>N/A</v>
      </c>
      <c r="N12" s="36"/>
      <c r="O12" s="10"/>
    </row>
    <row r="13" spans="1:16" ht="43.2" x14ac:dyDescent="0.3">
      <c r="A13" s="30" t="s">
        <v>87</v>
      </c>
      <c r="B13" s="30" t="s">
        <v>73</v>
      </c>
      <c r="C13" s="30" t="s">
        <v>24</v>
      </c>
      <c r="D13" s="30" t="s">
        <v>5</v>
      </c>
      <c r="E13" s="30" t="s">
        <v>75</v>
      </c>
      <c r="F13" s="30" t="s">
        <v>89</v>
      </c>
      <c r="G13" s="30" t="s">
        <v>3</v>
      </c>
      <c r="H13" s="30" t="s">
        <v>13</v>
      </c>
      <c r="I13" s="71" t="s">
        <v>95</v>
      </c>
      <c r="J13" s="10">
        <f>IF(G13="No Change","N/A",IF(G13="New Tag Required",Lookup!F:F,IF(G13="Remove Old Tag",Lookup!F:F,IF(G13="N/A","N/A",""))))</f>
        <v>0</v>
      </c>
      <c r="K13" s="36"/>
      <c r="L13" s="10"/>
      <c r="M13" s="10" t="str">
        <f>IF(H13="No Change","N/A",IF(H13="New Tag Required",Lookup!F:F,IF(H13="Remove Old Sign",Lookup!F:F,IF(H13="N/A","N/A",""))))</f>
        <v>N/A</v>
      </c>
      <c r="N13" s="36"/>
      <c r="O13" s="10"/>
    </row>
    <row r="14" spans="1:16" ht="43.2" x14ac:dyDescent="0.3">
      <c r="A14" s="30" t="s">
        <v>88</v>
      </c>
      <c r="B14" s="30" t="s">
        <v>73</v>
      </c>
      <c r="C14" s="30" t="s">
        <v>24</v>
      </c>
      <c r="D14" s="30" t="s">
        <v>5</v>
      </c>
      <c r="E14" s="30" t="s">
        <v>75</v>
      </c>
      <c r="F14" s="30" t="s">
        <v>81</v>
      </c>
      <c r="G14" s="30" t="s">
        <v>3</v>
      </c>
      <c r="H14" s="30" t="s">
        <v>13</v>
      </c>
      <c r="I14" s="71" t="s">
        <v>95</v>
      </c>
      <c r="J14" s="10"/>
      <c r="K14" s="36"/>
      <c r="L14" s="10"/>
      <c r="M14" s="10"/>
      <c r="N14" s="36"/>
      <c r="O14" s="10"/>
    </row>
    <row r="15" spans="1:16" x14ac:dyDescent="0.3">
      <c r="C15" s="71"/>
      <c r="D15" s="30"/>
      <c r="E15" s="30"/>
      <c r="F15" s="30"/>
      <c r="G15" s="30"/>
      <c r="H15" s="30"/>
      <c r="I15" s="71"/>
      <c r="J15" s="10"/>
      <c r="K15" s="36"/>
      <c r="L15" s="10"/>
      <c r="M15" s="10"/>
      <c r="N15" s="36"/>
      <c r="O15" s="10"/>
    </row>
    <row r="16" spans="1:16" x14ac:dyDescent="0.3">
      <c r="C16" s="71"/>
      <c r="D16" s="30"/>
      <c r="E16" s="30"/>
      <c r="F16" s="30"/>
      <c r="G16" s="30"/>
      <c r="H16" s="30"/>
      <c r="I16" s="71"/>
      <c r="J16" s="10"/>
      <c r="K16" s="36"/>
      <c r="L16" s="10"/>
      <c r="M16" s="10"/>
      <c r="N16" s="36"/>
      <c r="O16" s="10"/>
    </row>
    <row r="17" spans="1:15" x14ac:dyDescent="0.3">
      <c r="C17" s="30"/>
      <c r="D17" s="30"/>
      <c r="E17" s="30"/>
      <c r="F17" s="30"/>
      <c r="G17" s="30"/>
      <c r="H17" s="30"/>
      <c r="I17" s="71"/>
      <c r="J17" s="10" t="str">
        <f>IF(G17="No Change","N/A",IF(G17="New Tag Required",Lookup!F:F,IF(G17="Remove Old Tag",Lookup!F:F,IF(G17="N/A","N/A",""))))</f>
        <v/>
      </c>
      <c r="K17" s="36"/>
      <c r="L17" s="10"/>
      <c r="M17" s="10" t="str">
        <f>IF(H17="No Change","N/A",IF(H17="New Tag Required",Lookup!F:F,IF(H17="Remove Old Sign",Lookup!F:F,IF(H17="N/A","N/A",""))))</f>
        <v/>
      </c>
      <c r="N17" s="36"/>
      <c r="O17" s="10"/>
    </row>
    <row r="18" spans="1:15" x14ac:dyDescent="0.3">
      <c r="C18" s="30"/>
      <c r="D18" s="30"/>
      <c r="E18" s="30"/>
      <c r="F18" s="30"/>
      <c r="G18" s="30"/>
      <c r="H18" s="30"/>
      <c r="I18" s="71"/>
      <c r="J18" s="10" t="str">
        <f>IF(G18="No Change","N/A",IF(G18="New Tag Required",Lookup!F:F,IF(G18="Remove Old Tag",Lookup!F:F,IF(G18="N/A","N/A",""))))</f>
        <v/>
      </c>
      <c r="K18" s="36"/>
      <c r="L18" s="10"/>
      <c r="M18" s="10" t="str">
        <f>IF(H18="No Change","N/A",IF(H18="New Tag Required",Lookup!F:F,IF(H18="Remove Old Sign",Lookup!F:F,IF(H18="N/A","N/A",""))))</f>
        <v/>
      </c>
      <c r="N18" s="36"/>
      <c r="O18" s="10"/>
    </row>
    <row r="19" spans="1:15" x14ac:dyDescent="0.3">
      <c r="C19" s="30"/>
      <c r="D19" s="30"/>
      <c r="E19" s="30"/>
      <c r="F19" s="30"/>
      <c r="G19" s="30"/>
      <c r="H19" s="30"/>
      <c r="I19" s="71"/>
      <c r="J19" s="10" t="str">
        <f>IF(G19="No Change","N/A",IF(G19="New Tag Required",Lookup!F:F,IF(G19="Remove Old Tag",Lookup!F:F,IF(G19="N/A","N/A",""))))</f>
        <v/>
      </c>
      <c r="K19" s="36"/>
      <c r="L19" s="10"/>
      <c r="M19" s="10" t="str">
        <f>IF(H19="No Change","N/A",IF(H19="New Tag Required",Lookup!F:F,IF(H19="Remove Old Sign",Lookup!F:F,IF(H19="N/A","N/A",""))))</f>
        <v/>
      </c>
      <c r="N19" s="36"/>
      <c r="O19" s="10"/>
    </row>
    <row r="20" spans="1:15" x14ac:dyDescent="0.3">
      <c r="C20" s="30"/>
      <c r="D20" s="30"/>
      <c r="E20" s="30"/>
      <c r="F20" s="30"/>
      <c r="G20" s="30"/>
      <c r="H20" s="73"/>
      <c r="I20" s="71"/>
      <c r="J20" s="10" t="str">
        <f>IF(G20="No Change","N/A",IF(G20="New Tag Required",Lookup!F:F,IF(G20="Remove Old Tag",Lookup!F:F,IF(G20="N/A","N/A",""))))</f>
        <v/>
      </c>
      <c r="K20" s="36"/>
      <c r="L20" s="10"/>
      <c r="M20" s="10" t="str">
        <f>IF(H20="No Change","N/A",IF(H20="New Tag Required",Lookup!F:F,IF(H20="Remove Old Sign",Lookup!F:F,IF(H20="N/A","N/A",""))))</f>
        <v/>
      </c>
      <c r="N20" s="36"/>
      <c r="O20" s="10"/>
    </row>
    <row r="21" spans="1:15" x14ac:dyDescent="0.3">
      <c r="C21" s="30"/>
      <c r="D21" s="30"/>
      <c r="E21" s="30"/>
      <c r="F21" s="30"/>
      <c r="G21" s="30"/>
      <c r="H21" s="30"/>
      <c r="I21" s="71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x14ac:dyDescent="0.3">
      <c r="C22" s="30"/>
      <c r="D22" s="30"/>
      <c r="E22" s="30"/>
      <c r="F22" s="30"/>
      <c r="G22" s="30"/>
      <c r="H22" s="30"/>
      <c r="I22" s="72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x14ac:dyDescent="0.3">
      <c r="C23" s="30"/>
      <c r="D23" s="30"/>
      <c r="E23" s="30"/>
      <c r="F23" s="30"/>
      <c r="G23" s="30"/>
      <c r="H23" s="30"/>
      <c r="I23" s="71"/>
      <c r="J23" s="10" t="str">
        <f>IF(G23="No Change","N/A",IF(G23="New Tag Required",Lookup!F:F,IF(G23="Remove Old Tag",Lookup!F:F,IF(G23="N/A","N/A",""))))</f>
        <v/>
      </c>
      <c r="K23" s="39"/>
      <c r="L23" s="1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x14ac:dyDescent="0.3">
      <c r="C24" s="30"/>
      <c r="D24" s="30"/>
      <c r="E24" s="30"/>
      <c r="F24" s="30"/>
      <c r="G24" s="30"/>
      <c r="H24" s="71"/>
      <c r="I24" s="71"/>
      <c r="J24" s="10" t="str">
        <f>IF(G24="No Change","N/A",IF(G24="New Tag Required",Lookup!F:F,IF(G24="Remove Old Tag",Lookup!F:F,IF(G24="N/A","N/A",""))))</f>
        <v/>
      </c>
      <c r="K24" s="39"/>
      <c r="L24" s="1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x14ac:dyDescent="0.3">
      <c r="A25" s="38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39"/>
      <c r="L25" s="11"/>
      <c r="M25" s="10" t="str">
        <f>IF(H25="No Change","N/A",IF(H25="New Tag Required",Lookup!F:F,IF(H25="Remove Old Sign",Lookup!F:F,IF(H25="N/A","N/A",""))))</f>
        <v/>
      </c>
      <c r="N25" s="39"/>
      <c r="O25" s="11"/>
    </row>
    <row r="26" spans="1:15" x14ac:dyDescent="0.3">
      <c r="A26" s="38"/>
      <c r="C26" s="11"/>
      <c r="E26" s="35"/>
      <c r="F26" s="40"/>
      <c r="G26" s="35"/>
      <c r="J26" s="10" t="str">
        <f>IF(G26="No Change","N/A",IF(G26="New Tag Required",Lookup!F:F,IF(G26="Remove Old Tag",Lookup!F:F,IF(G26="N/A","N/A",""))))</f>
        <v/>
      </c>
      <c r="K26" s="39"/>
      <c r="L26" s="11"/>
      <c r="M26" s="10" t="str">
        <f>IF(H26="No Change","N/A",IF(H26="New Tag Required",Lookup!F:F,IF(H26="Remove Old Sign",Lookup!F:F,IF(H26="N/A","N/A",""))))</f>
        <v/>
      </c>
      <c r="N26" s="39"/>
      <c r="O26" s="11"/>
    </row>
    <row r="27" spans="1:15" x14ac:dyDescent="0.3">
      <c r="A27" s="38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39"/>
      <c r="L27" s="11"/>
      <c r="M27" s="10" t="str">
        <f>IF(H27="No Change","N/A",IF(H27="New Tag Required",Lookup!F:F,IF(H27="Remove Old Sign",Lookup!F:F,IF(H27="N/A","N/A",""))))</f>
        <v/>
      </c>
      <c r="N27" s="39"/>
      <c r="O27" s="11"/>
    </row>
    <row r="28" spans="1:15" x14ac:dyDescent="0.3">
      <c r="A28" s="38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39"/>
      <c r="O28" s="11"/>
    </row>
    <row r="29" spans="1:15" x14ac:dyDescent="0.3">
      <c r="A29" s="38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39"/>
      <c r="O29" s="11"/>
    </row>
    <row r="30" spans="1:15" x14ac:dyDescent="0.3">
      <c r="A30" s="38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3">
      <c r="A31" s="38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x14ac:dyDescent="0.3">
      <c r="A33" s="37"/>
      <c r="C33" s="11"/>
      <c r="E33" s="35"/>
      <c r="F33" s="35"/>
      <c r="G33" s="35"/>
      <c r="J33" s="10" t="str">
        <f>IF(G33="No Change","N/A",IF(G33="New Tag Required",Lookup!F:F,IF(G33="Remove Old Tag",Lookup!F:F,IF(G33="N/A","N/A",""))))</f>
        <v/>
      </c>
      <c r="K33" s="41"/>
      <c r="M33" s="10" t="str">
        <f>IF(H33="No Change","N/A",IF(H33="New Tag Required",Lookup!F:F,IF(H33="Remove Old Sign",Lookup!F:F,IF(H33="N/A","N/A",""))))</f>
        <v/>
      </c>
      <c r="N33" s="41"/>
    </row>
    <row r="34" spans="1:14" x14ac:dyDescent="0.3">
      <c r="A34" s="37"/>
      <c r="C34" s="11"/>
      <c r="E34" s="35"/>
      <c r="F34" s="35"/>
      <c r="G34" s="35"/>
      <c r="J34" s="10" t="str">
        <f>IF(G34="No Change","N/A",IF(G34="New Tag Required",Lookup!F:F,IF(G34="Remove Old Tag",Lookup!F:F,IF(G34="N/A","N/A",""))))</f>
        <v/>
      </c>
      <c r="K34" s="41"/>
      <c r="M34" s="10" t="str">
        <f>IF(H34="No Change","N/A",IF(H34="New Tag Required",Lookup!F:F,IF(H34="Remove Old Sign",Lookup!F:F,IF(H34="N/A","N/A",""))))</f>
        <v/>
      </c>
      <c r="N34" s="41"/>
    </row>
    <row r="35" spans="1:14" x14ac:dyDescent="0.3">
      <c r="A35" s="37"/>
      <c r="C35" s="11"/>
      <c r="E35" s="35"/>
      <c r="F35" s="35"/>
      <c r="G35" s="35"/>
      <c r="J35" s="10" t="str">
        <f>IF(G35="No Change","N/A",IF(G35="New Tag Required",Lookup!F:F,IF(G35="Remove Old Tag",Lookup!F:F,IF(G35="N/A","N/A",""))))</f>
        <v/>
      </c>
      <c r="K35" s="41"/>
      <c r="M35" s="10" t="str">
        <f>IF(H35="No Change","N/A",IF(H35="New Tag Required",Lookup!F:F,IF(H35="Remove Old Sign",Lookup!F:F,IF(H35="N/A","N/A",""))))</f>
        <v/>
      </c>
      <c r="N35" s="41"/>
    </row>
    <row r="36" spans="1:14" x14ac:dyDescent="0.3">
      <c r="A36" s="37"/>
      <c r="C36" s="11"/>
      <c r="E36" s="35"/>
      <c r="F36" s="35"/>
      <c r="G36" s="35"/>
      <c r="J36" s="10" t="str">
        <f>IF(G36="No Change","N/A",IF(G36="New Tag Required",Lookup!F:F,IF(G36="Remove Old Tag",Lookup!F:F,IF(G36="N/A","N/A",""))))</f>
        <v/>
      </c>
      <c r="K36" s="41"/>
      <c r="M36" s="10" t="str">
        <f>IF(H36="No Change","N/A",IF(H36="New Tag Required",Lookup!F:F,IF(H36="Remove Old Sign",Lookup!F:F,IF(H36="N/A","N/A",""))))</f>
        <v/>
      </c>
      <c r="N36" s="41"/>
    </row>
    <row r="37" spans="1:14" x14ac:dyDescent="0.3">
      <c r="A37" s="37"/>
      <c r="C37" s="11"/>
      <c r="E37" s="35"/>
      <c r="F37" s="35"/>
      <c r="G37" s="35"/>
      <c r="J37" s="10" t="str">
        <f>IF(G37="No Change","N/A",IF(G37="New Tag Required",Lookup!F:F,IF(G37="Remove Old Tag",Lookup!F:F,IF(G37="N/A","N/A",""))))</f>
        <v/>
      </c>
      <c r="K37" s="41"/>
      <c r="M37" s="10" t="str">
        <f>IF(H37="No Change","N/A",IF(H37="New Tag Required",Lookup!F:F,IF(H37="Remove Old Sign",Lookup!F:F,IF(H37="N/A","N/A",""))))</f>
        <v/>
      </c>
      <c r="N37" s="41"/>
    </row>
    <row r="38" spans="1:14" ht="15" thickBot="1" x14ac:dyDescent="0.35">
      <c r="A38" s="37"/>
      <c r="C38" s="11"/>
      <c r="E38" s="35"/>
      <c r="F38" s="35"/>
      <c r="G38" s="35"/>
      <c r="K38" s="41"/>
      <c r="N38" s="41"/>
    </row>
    <row r="39" spans="1:14" ht="43.2" x14ac:dyDescent="0.3">
      <c r="A39" s="37"/>
      <c r="C39" s="11"/>
      <c r="E39" s="35"/>
      <c r="F39" s="35"/>
      <c r="G39" s="42" t="s">
        <v>47</v>
      </c>
      <c r="H39" s="43" t="s">
        <v>48</v>
      </c>
      <c r="J39" s="44" t="s">
        <v>42</v>
      </c>
      <c r="K39" s="10"/>
      <c r="L39" s="10"/>
      <c r="M39" s="44" t="s">
        <v>43</v>
      </c>
    </row>
    <row r="40" spans="1:14" ht="15" thickBot="1" x14ac:dyDescent="0.35">
      <c r="A40" s="37"/>
      <c r="C40" s="11"/>
      <c r="E40" s="35"/>
      <c r="F40" s="35"/>
      <c r="G40" s="14">
        <f>COUNTIF(G6:G39,"New Tag Required")</f>
        <v>6</v>
      </c>
      <c r="H40" s="13">
        <f>COUNTIF(H6:H39,"New Sign Required")</f>
        <v>0</v>
      </c>
      <c r="J40" s="12">
        <f>COUNTIF(J6:J39,"Installed")</f>
        <v>0</v>
      </c>
      <c r="K40" s="10"/>
      <c r="L40" s="10"/>
      <c r="M40" s="12">
        <f>COUNTIF(M6:M39,"Installed")</f>
        <v>0</v>
      </c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37"/>
      <c r="C43" s="11"/>
      <c r="E43" s="35"/>
      <c r="F43" s="35"/>
      <c r="G43" s="35"/>
    </row>
    <row r="44" spans="1:14" x14ac:dyDescent="0.3">
      <c r="A44" s="37"/>
      <c r="C44" s="11"/>
      <c r="E44" s="35"/>
      <c r="F44" s="35"/>
      <c r="G44" s="35"/>
    </row>
    <row r="45" spans="1:14" x14ac:dyDescent="0.3">
      <c r="A45" s="37"/>
      <c r="C45" s="11"/>
      <c r="E45" s="35"/>
      <c r="F45" s="35"/>
      <c r="G45" s="35"/>
    </row>
    <row r="46" spans="1:14" x14ac:dyDescent="0.3">
      <c r="A46" s="37"/>
      <c r="C46" s="11"/>
      <c r="E46" s="35"/>
      <c r="F46" s="35"/>
      <c r="G46" s="35"/>
    </row>
    <row r="47" spans="1:14" x14ac:dyDescent="0.3">
      <c r="A47" s="37"/>
      <c r="C47" s="11"/>
      <c r="E47" s="35"/>
      <c r="F47" s="35"/>
      <c r="G47" s="35"/>
    </row>
    <row r="48" spans="1:14" x14ac:dyDescent="0.3">
      <c r="A48" s="45"/>
      <c r="C48" s="11"/>
      <c r="E48" s="35"/>
      <c r="F48" s="46"/>
      <c r="G48" s="35"/>
    </row>
    <row r="49" spans="1:7" x14ac:dyDescent="0.3">
      <c r="A49" s="45"/>
      <c r="C49" s="11"/>
      <c r="E49" s="35"/>
      <c r="F49" s="46"/>
      <c r="G49" s="35"/>
    </row>
    <row r="50" spans="1:7" x14ac:dyDescent="0.3">
      <c r="A50" s="45"/>
      <c r="C50" s="11"/>
      <c r="E50" s="35"/>
      <c r="F50" s="47"/>
      <c r="G50" s="35"/>
    </row>
    <row r="51" spans="1:7" x14ac:dyDescent="0.3">
      <c r="A51" s="37"/>
      <c r="C51" s="11"/>
      <c r="E51" s="35"/>
      <c r="F51" s="46"/>
      <c r="G51" s="35"/>
    </row>
    <row r="52" spans="1:7" x14ac:dyDescent="0.3">
      <c r="A52" s="37"/>
      <c r="C52" s="11"/>
      <c r="E52" s="35"/>
      <c r="F52" s="46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48"/>
      <c r="C55" s="11"/>
      <c r="E55" s="35"/>
      <c r="F55" s="35"/>
      <c r="G55" s="35"/>
    </row>
    <row r="56" spans="1:7" x14ac:dyDescent="0.3">
      <c r="A56" s="48"/>
      <c r="C56" s="11"/>
      <c r="E56" s="35"/>
      <c r="F56" s="35"/>
      <c r="G56" s="35"/>
    </row>
    <row r="57" spans="1:7" x14ac:dyDescent="0.3">
      <c r="A57" s="49"/>
      <c r="C57" s="11"/>
      <c r="E57" s="35"/>
      <c r="F57" s="40"/>
      <c r="G57" s="35"/>
    </row>
    <row r="58" spans="1:7" x14ac:dyDescent="0.3">
      <c r="A58" s="48"/>
      <c r="C58" s="11"/>
      <c r="E58" s="35"/>
      <c r="F58" s="35"/>
      <c r="G58" s="35"/>
    </row>
    <row r="59" spans="1:7" x14ac:dyDescent="0.3">
      <c r="A59" s="48"/>
      <c r="C59" s="11"/>
      <c r="E59" s="35"/>
      <c r="F59" s="35"/>
      <c r="G59" s="35"/>
    </row>
    <row r="60" spans="1:7" x14ac:dyDescent="0.3">
      <c r="A60" s="37"/>
      <c r="C60" s="11"/>
      <c r="E60" s="35"/>
      <c r="F60" s="35"/>
      <c r="G60" s="35"/>
    </row>
    <row r="61" spans="1:7" x14ac:dyDescent="0.3">
      <c r="A61" s="37"/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87" spans="3:3" x14ac:dyDescent="0.3">
      <c r="C87" s="11"/>
    </row>
    <row r="88" spans="3:3" x14ac:dyDescent="0.3">
      <c r="C88" s="11"/>
    </row>
    <row r="89" spans="3:3" x14ac:dyDescent="0.3">
      <c r="C89" s="11"/>
    </row>
    <row r="206" spans="3:3" x14ac:dyDescent="0.3">
      <c r="C20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5:G59 G11:G38">
    <cfRule type="containsText" dxfId="52" priority="122" operator="containsText" text="New Tag Required">
      <formula>NOT(ISERROR(SEARCH("New Tag Required",G11)))</formula>
    </cfRule>
  </conditionalFormatting>
  <conditionalFormatting sqref="D6:D7 D9 D11:D105">
    <cfRule type="containsText" dxfId="51" priority="121" operator="containsText" text="Yes">
      <formula>NOT(ISERROR(SEARCH("Yes",D6)))</formula>
    </cfRule>
  </conditionalFormatting>
  <conditionalFormatting sqref="H45:H105 H206:H427 H11:H38">
    <cfRule type="containsText" dxfId="50" priority="109" operator="containsText" text="New Sign Required">
      <formula>NOT(ISERROR(SEARCH("New Sign Required",H11)))</formula>
    </cfRule>
  </conditionalFormatting>
  <conditionalFormatting sqref="G45:G105 G11:H38">
    <cfRule type="containsText" dxfId="49" priority="108" operator="containsText" text="Action Required">
      <formula>NOT(ISERROR(SEARCH("Action Required",G11)))</formula>
    </cfRule>
  </conditionalFormatting>
  <conditionalFormatting sqref="H45:H105">
    <cfRule type="containsText" dxfId="48" priority="107" operator="containsText" text="Action Required">
      <formula>NOT(ISERROR(SEARCH("Action Required",H45)))</formula>
    </cfRule>
  </conditionalFormatting>
  <conditionalFormatting sqref="G6:G7 G41:G44">
    <cfRule type="containsText" dxfId="47" priority="49" operator="containsText" text="New Tag Required">
      <formula>NOT(ISERROR(SEARCH("New Tag Required",G6)))</formula>
    </cfRule>
  </conditionalFormatting>
  <conditionalFormatting sqref="H6:H7 H41:H44">
    <cfRule type="containsText" dxfId="46" priority="47" operator="containsText" text="New Sign Required">
      <formula>NOT(ISERROR(SEARCH("New Sign Required",H6)))</formula>
    </cfRule>
  </conditionalFormatting>
  <conditionalFormatting sqref="G6:G7 G41:G44">
    <cfRule type="containsText" dxfId="45" priority="46" operator="containsText" text="Action Required">
      <formula>NOT(ISERROR(SEARCH("Action Required",G6)))</formula>
    </cfRule>
  </conditionalFormatting>
  <conditionalFormatting sqref="H6:H7 H41:H44">
    <cfRule type="containsText" dxfId="44" priority="45" operator="containsText" text="Action Required">
      <formula>NOT(ISERROR(SEARCH("Action Required",H6)))</formula>
    </cfRule>
  </conditionalFormatting>
  <conditionalFormatting sqref="G6:G7">
    <cfRule type="containsText" dxfId="43" priority="44" operator="containsText" text="New Tag Required">
      <formula>NOT(ISERROR(SEARCH("New Tag Required",G6)))</formula>
    </cfRule>
  </conditionalFormatting>
  <conditionalFormatting sqref="D6:D7">
    <cfRule type="containsText" dxfId="42" priority="43" operator="containsText" text="Yes">
      <formula>NOT(ISERROR(SEARCH("Yes",D6)))</formula>
    </cfRule>
  </conditionalFormatting>
  <conditionalFormatting sqref="G6:G7">
    <cfRule type="containsText" dxfId="41" priority="42" operator="containsText" text="Action Required">
      <formula>NOT(ISERROR(SEARCH("Action Required",G6)))</formula>
    </cfRule>
  </conditionalFormatting>
  <conditionalFormatting sqref="D106:D205">
    <cfRule type="containsText" dxfId="40" priority="41" operator="containsText" text="Yes">
      <formula>NOT(ISERROR(SEARCH("Yes",D106)))</formula>
    </cfRule>
  </conditionalFormatting>
  <conditionalFormatting sqref="H106:H205">
    <cfRule type="containsText" dxfId="39" priority="40" operator="containsText" text="New Sign Required">
      <formula>NOT(ISERROR(SEARCH("New Sign Required",H106)))</formula>
    </cfRule>
  </conditionalFormatting>
  <conditionalFormatting sqref="G106:G205">
    <cfRule type="containsText" dxfId="38" priority="39" operator="containsText" text="Action Required">
      <formula>NOT(ISERROR(SEARCH("Action Required",G106)))</formula>
    </cfRule>
  </conditionalFormatting>
  <conditionalFormatting sqref="H106:H205">
    <cfRule type="containsText" dxfId="37" priority="38" operator="containsText" text="Action Required">
      <formula>NOT(ISERROR(SEARCH("Action Required",H106)))</formula>
    </cfRule>
  </conditionalFormatting>
  <conditionalFormatting sqref="D10">
    <cfRule type="containsText" dxfId="36" priority="35" operator="containsText" text="Yes">
      <formula>NOT(ISERROR(SEARCH("Yes",D10)))</formula>
    </cfRule>
  </conditionalFormatting>
  <conditionalFormatting sqref="D8">
    <cfRule type="containsText" dxfId="35" priority="24" operator="containsText" text="Yes">
      <formula>NOT(ISERROR(SEARCH("Yes",D8)))</formula>
    </cfRule>
  </conditionalFormatting>
  <conditionalFormatting sqref="G8">
    <cfRule type="containsText" dxfId="34" priority="23" operator="containsText" text="New Tag Required">
      <formula>NOT(ISERROR(SEARCH("New Tag Required",G8)))</formula>
    </cfRule>
  </conditionalFormatting>
  <conditionalFormatting sqref="H8">
    <cfRule type="containsText" dxfId="33" priority="22" operator="containsText" text="New Sign Required">
      <formula>NOT(ISERROR(SEARCH("New Sign Required",H8)))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H8">
    <cfRule type="containsText" dxfId="31" priority="20" operator="containsText" text="Action Required">
      <formula>NOT(ISERROR(SEARCH("Action Required",H8)))</formula>
    </cfRule>
  </conditionalFormatting>
  <conditionalFormatting sqref="G9">
    <cfRule type="containsText" dxfId="30" priority="19" operator="containsText" text="New Tag Required">
      <formula>NOT(ISERROR(SEARCH("New Tag Required",G9)))</formula>
    </cfRule>
  </conditionalFormatting>
  <conditionalFormatting sqref="H9">
    <cfRule type="containsText" dxfId="29" priority="18" operator="containsText" text="New Sign Required">
      <formula>NOT(ISERROR(SEARCH("New Sign Required",H9)))</formula>
    </cfRule>
  </conditionalFormatting>
  <conditionalFormatting sqref="G9">
    <cfRule type="containsText" dxfId="28" priority="17" operator="containsText" text="Action Required">
      <formula>NOT(ISERROR(SEARCH("Action Required",G9)))</formula>
    </cfRule>
  </conditionalFormatting>
  <conditionalFormatting sqref="H9">
    <cfRule type="containsText" dxfId="27" priority="16" operator="containsText" text="Action Required">
      <formula>NOT(ISERROR(SEARCH("Action Required",H9)))</formula>
    </cfRule>
  </conditionalFormatting>
  <conditionalFormatting sqref="J2:N2">
    <cfRule type="cellIs" dxfId="26" priority="15" operator="notEqual">
      <formula>0</formula>
    </cfRule>
  </conditionalFormatting>
  <conditionalFormatting sqref="J6:J37">
    <cfRule type="cellIs" dxfId="25" priority="14" operator="equal">
      <formula>0</formula>
    </cfRule>
  </conditionalFormatting>
  <conditionalFormatting sqref="M6:M37">
    <cfRule type="cellIs" dxfId="24" priority="13" operator="equal">
      <formula>0</formula>
    </cfRule>
  </conditionalFormatting>
  <conditionalFormatting sqref="M6:M37 J6:J37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20">
    <cfRule type="expression" dxfId="20" priority="9">
      <formula>$J6="Log Issues"</formula>
    </cfRule>
  </conditionalFormatting>
  <conditionalFormatting sqref="N6:N20">
    <cfRule type="expression" dxfId="19" priority="8">
      <formula>$M6="Log Issues"</formula>
    </cfRule>
  </conditionalFormatting>
  <conditionalFormatting sqref="G10">
    <cfRule type="containsText" dxfId="18" priority="7" operator="containsText" text="New Tag Required">
      <formula>NOT(ISERROR(SEARCH("New Tag Required",G10)))</formula>
    </cfRule>
  </conditionalFormatting>
  <conditionalFormatting sqref="H10">
    <cfRule type="containsText" dxfId="17" priority="6" operator="containsText" text="New Sign Required">
      <formula>NOT(ISERROR(SEARCH("New Sign Required",H10)))</formula>
    </cfRule>
  </conditionalFormatting>
  <conditionalFormatting sqref="G10">
    <cfRule type="containsText" dxfId="16" priority="5" operator="containsText" text="Action Required">
      <formula>NOT(ISERROR(SEARCH("Action Required",G10)))</formula>
    </cfRule>
  </conditionalFormatting>
  <conditionalFormatting sqref="H10">
    <cfRule type="containsText" dxfId="15" priority="4" operator="containsText" text="Action Required">
      <formula>NOT(ISERROR(SEARCH("Action Required",H10)))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13 D14:D80">
      <formula1>YesNo</formula1>
    </dataValidation>
    <dataValidation type="list" allowBlank="1" showInputMessage="1" showErrorMessage="1" sqref="H206:H41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H41:H205 H38</xm:sqref>
        </x14:dataValidation>
        <x14:dataValidation type="list" allowBlank="1" showInputMessage="1" showErrorMessage="1">
          <x14:formula1>
            <xm:f>Lookup!$A$1:$A$4</xm:f>
          </x14:formula1>
          <xm:sqref>G41:G205 G38</xm:sqref>
        </x14:dataValidation>
        <x14:dataValidation type="list" allowBlank="1" showInputMessage="1" showErrorMessage="1">
          <x14:formula1>
            <xm:f>[2]Lookup!#REF!</xm:f>
          </x14:formula1>
          <xm:sqref>O6:O13 O14:O20</xm:sqref>
        </x14:dataValidation>
        <x14:dataValidation type="list" allowBlank="1" showInputMessage="1">
          <x14:formula1>
            <xm:f>Lookup!$E$1:$E$18</xm:f>
          </x14:formula1>
          <xm:sqref>C6:C13 C14:C205</xm:sqref>
        </x14:dataValidation>
        <x14:dataValidation type="list" allowBlank="1" showInputMessage="1" showErrorMessage="1">
          <x14:formula1>
            <xm:f>Lookup!$A$1:$A$8</xm:f>
          </x14:formula1>
          <xm:sqref>G6:G13 G14:G37</xm:sqref>
        </x14:dataValidation>
        <x14:dataValidation type="list" allowBlank="1" showInputMessage="1" showErrorMessage="1">
          <x14:formula1>
            <xm:f>Lookup!$D$1:$D$10</xm:f>
          </x14:formula1>
          <xm:sqref>H6:H13 H14:H37</xm:sqref>
        </x14:dataValidation>
        <x14:dataValidation type="list" allowBlank="1" showInputMessage="1" showErrorMessage="1">
          <x14:formula1>
            <xm:f>Lookup!$F$1:$F$7</xm:f>
          </x14:formula1>
          <xm:sqref>J6:J13 J14:J37</xm:sqref>
        </x14:dataValidation>
        <x14:dataValidation type="list" allowBlank="1" showInputMessage="1" showErrorMessage="1">
          <x14:formula1>
            <xm:f>Lookup!$F$1:$F$8</xm:f>
          </x14:formula1>
          <xm:sqref>M6:M13 M14:M37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zoomScale="90" zoomScaleNormal="90" workbookViewId="0">
      <selection activeCell="E17" sqref="E17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26.8867187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0064</v>
      </c>
      <c r="C1" s="54"/>
      <c r="D1" s="18" t="s">
        <v>10</v>
      </c>
      <c r="E1" s="55">
        <f>'KD Changes'!G1</f>
        <v>41946</v>
      </c>
    </row>
    <row r="2" spans="1:10" ht="15" customHeight="1" x14ac:dyDescent="0.25">
      <c r="A2" s="58" t="s">
        <v>8</v>
      </c>
      <c r="B2" s="59" t="str">
        <f>VLOOKUP(B1,[1]BuildingList!A:B,2,FALSE)</f>
        <v>Scovell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99</v>
      </c>
      <c r="B6" s="1" t="s">
        <v>100</v>
      </c>
      <c r="C6" s="56" t="s">
        <v>71</v>
      </c>
      <c r="D6" s="30" t="s">
        <v>79</v>
      </c>
      <c r="G6" s="34"/>
      <c r="H6" s="34"/>
      <c r="I6" s="56"/>
      <c r="J6" s="56"/>
    </row>
    <row r="7" spans="1:10" x14ac:dyDescent="0.3">
      <c r="A7" s="1" t="s">
        <v>107</v>
      </c>
      <c r="B7" s="1" t="s">
        <v>108</v>
      </c>
      <c r="C7" s="56" t="s">
        <v>69</v>
      </c>
      <c r="D7" s="30" t="s">
        <v>81</v>
      </c>
      <c r="E7" s="56" t="s">
        <v>120</v>
      </c>
      <c r="G7" s="34"/>
      <c r="H7" s="34"/>
      <c r="I7" s="56"/>
      <c r="J7" s="56"/>
    </row>
    <row r="8" spans="1:10" x14ac:dyDescent="0.3">
      <c r="A8" s="1" t="s">
        <v>101</v>
      </c>
      <c r="B8" s="1" t="s">
        <v>102</v>
      </c>
      <c r="C8" s="56" t="s">
        <v>71</v>
      </c>
      <c r="D8" s="30" t="s">
        <v>84</v>
      </c>
      <c r="G8" s="34"/>
      <c r="H8" s="34"/>
      <c r="I8" s="56"/>
      <c r="J8" s="56"/>
    </row>
    <row r="9" spans="1:10" x14ac:dyDescent="0.3">
      <c r="A9" s="1" t="s">
        <v>110</v>
      </c>
      <c r="B9" s="1" t="s">
        <v>109</v>
      </c>
      <c r="C9" s="56" t="s">
        <v>69</v>
      </c>
      <c r="D9" s="30" t="s">
        <v>84</v>
      </c>
      <c r="E9" s="56" t="s">
        <v>121</v>
      </c>
      <c r="G9" s="34"/>
      <c r="H9" s="34"/>
      <c r="I9" s="56"/>
      <c r="J9" s="56"/>
    </row>
    <row r="10" spans="1:10" ht="15" customHeight="1" x14ac:dyDescent="0.3">
      <c r="A10" s="1" t="s">
        <v>103</v>
      </c>
      <c r="B10" s="1" t="s">
        <v>104</v>
      </c>
      <c r="C10" s="56" t="s">
        <v>71</v>
      </c>
      <c r="D10" s="30" t="s">
        <v>119</v>
      </c>
      <c r="G10" s="34"/>
      <c r="H10" s="34"/>
      <c r="I10" s="56"/>
      <c r="J10" s="56"/>
    </row>
    <row r="11" spans="1:10" x14ac:dyDescent="0.3">
      <c r="A11" s="1" t="s">
        <v>105</v>
      </c>
      <c r="B11" s="1" t="s">
        <v>106</v>
      </c>
      <c r="C11" s="56" t="s">
        <v>117</v>
      </c>
      <c r="D11" s="30" t="s">
        <v>84</v>
      </c>
      <c r="E11" s="56" t="s">
        <v>118</v>
      </c>
      <c r="G11" s="34"/>
      <c r="H11" s="34"/>
      <c r="I11" s="56"/>
      <c r="J11" s="56"/>
    </row>
    <row r="12" spans="1:10" ht="15" x14ac:dyDescent="0.25">
      <c r="A12" s="1" t="s">
        <v>111</v>
      </c>
      <c r="B12" s="1" t="s">
        <v>114</v>
      </c>
      <c r="C12" s="56" t="s">
        <v>69</v>
      </c>
      <c r="D12" s="30" t="s">
        <v>89</v>
      </c>
      <c r="E12" s="56" t="s">
        <v>122</v>
      </c>
      <c r="F12" s="65"/>
      <c r="G12" s="34"/>
      <c r="H12" s="34"/>
    </row>
    <row r="13" spans="1:10" ht="15" x14ac:dyDescent="0.25">
      <c r="A13" s="1" t="s">
        <v>112</v>
      </c>
      <c r="B13" s="1" t="s">
        <v>115</v>
      </c>
      <c r="C13" s="56" t="s">
        <v>69</v>
      </c>
      <c r="D13" s="30" t="s">
        <v>97</v>
      </c>
      <c r="E13" s="56" t="s">
        <v>122</v>
      </c>
      <c r="F13" s="65"/>
      <c r="G13" s="34"/>
      <c r="H13" s="34"/>
    </row>
    <row r="14" spans="1:10" ht="15" x14ac:dyDescent="0.25">
      <c r="A14" s="1" t="s">
        <v>113</v>
      </c>
      <c r="B14" s="1" t="s">
        <v>116</v>
      </c>
      <c r="C14" s="56" t="s">
        <v>69</v>
      </c>
      <c r="D14" s="30" t="s">
        <v>81</v>
      </c>
      <c r="E14" s="56" t="s">
        <v>122</v>
      </c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5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6"/>
      <c r="G23" s="34"/>
      <c r="H23" s="34"/>
    </row>
    <row r="24" spans="1:8" ht="15" x14ac:dyDescent="0.25">
      <c r="A24" s="56"/>
      <c r="B24" s="56"/>
      <c r="F24" s="65"/>
      <c r="G24" s="34"/>
      <c r="H24" s="34"/>
    </row>
    <row r="25" spans="1:8" ht="15" x14ac:dyDescent="0.25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56"/>
      <c r="B31" s="56"/>
      <c r="F31" s="65"/>
      <c r="G31" s="34"/>
      <c r="H31" s="34"/>
    </row>
    <row r="32" spans="1:8" x14ac:dyDescent="0.3">
      <c r="A32" s="56"/>
      <c r="B32" s="56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x14ac:dyDescent="0.3">
      <c r="A36" s="64"/>
      <c r="E36" s="65"/>
      <c r="F36" s="65"/>
      <c r="G36" s="34"/>
      <c r="H36" s="34"/>
    </row>
    <row r="37" spans="1:8" x14ac:dyDescent="0.3">
      <c r="A37" s="64"/>
      <c r="E37" s="65"/>
      <c r="F37" s="65"/>
      <c r="G37" s="34"/>
      <c r="H37" s="34"/>
    </row>
    <row r="38" spans="1:8" x14ac:dyDescent="0.3">
      <c r="A38" s="64"/>
      <c r="E38" s="65"/>
      <c r="F38" s="65"/>
      <c r="G38" s="34"/>
      <c r="H38" s="34"/>
    </row>
    <row r="39" spans="1:8" x14ac:dyDescent="0.3">
      <c r="A39" s="64"/>
      <c r="E39" s="65"/>
      <c r="F39" s="65"/>
      <c r="G39" s="34"/>
      <c r="H39" s="34"/>
    </row>
    <row r="40" spans="1:8" x14ac:dyDescent="0.3">
      <c r="A40" s="64"/>
      <c r="E40" s="65"/>
      <c r="F40" s="65"/>
      <c r="G40" s="34"/>
      <c r="H40" s="34"/>
    </row>
    <row r="41" spans="1:8" x14ac:dyDescent="0.3">
      <c r="A41" s="64"/>
      <c r="E41" s="65"/>
      <c r="F41" s="65"/>
      <c r="G41" s="65"/>
    </row>
    <row r="42" spans="1:8" x14ac:dyDescent="0.3">
      <c r="A42" s="64"/>
      <c r="E42" s="65"/>
      <c r="F42" s="65"/>
      <c r="G42" s="65"/>
    </row>
    <row r="43" spans="1:8" x14ac:dyDescent="0.3">
      <c r="A43" s="67"/>
      <c r="E43" s="65"/>
      <c r="F43" s="68"/>
      <c r="G43" s="65"/>
    </row>
    <row r="44" spans="1:8" x14ac:dyDescent="0.3">
      <c r="A44" s="67"/>
      <c r="E44" s="65"/>
      <c r="F44" s="68"/>
      <c r="G44" s="65"/>
    </row>
    <row r="45" spans="1:8" x14ac:dyDescent="0.3">
      <c r="A45" s="67"/>
      <c r="E45" s="65"/>
      <c r="F45" s="69"/>
      <c r="G45" s="65"/>
    </row>
    <row r="46" spans="1:8" x14ac:dyDescent="0.3">
      <c r="A46" s="64"/>
      <c r="E46" s="65"/>
      <c r="F46" s="68"/>
      <c r="G46" s="65"/>
    </row>
    <row r="47" spans="1:8" x14ac:dyDescent="0.3">
      <c r="A47" s="64"/>
      <c r="E47" s="65"/>
      <c r="F47" s="68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E50" s="65"/>
      <c r="F50" s="65"/>
      <c r="G50" s="65"/>
    </row>
    <row r="51" spans="1:7" x14ac:dyDescent="0.3">
      <c r="A51" s="70"/>
      <c r="E51" s="65"/>
      <c r="F51" s="65"/>
      <c r="G51" s="65"/>
    </row>
    <row r="52" spans="1:7" x14ac:dyDescent="0.3">
      <c r="A52" s="70"/>
      <c r="C52" s="57"/>
      <c r="E52" s="65"/>
      <c r="F52" s="66"/>
      <c r="G52" s="65"/>
    </row>
    <row r="53" spans="1:7" x14ac:dyDescent="0.3">
      <c r="A53" s="70"/>
      <c r="C53" s="57"/>
      <c r="E53" s="65"/>
      <c r="F53" s="65"/>
      <c r="G53" s="65"/>
    </row>
    <row r="54" spans="1:7" x14ac:dyDescent="0.3">
      <c r="A54" s="70"/>
      <c r="C54" s="57"/>
      <c r="E54" s="65"/>
      <c r="F54" s="65"/>
      <c r="G54" s="65"/>
    </row>
    <row r="55" spans="1:7" x14ac:dyDescent="0.3">
      <c r="A55" s="64"/>
      <c r="C55" s="57"/>
      <c r="E55" s="65"/>
      <c r="F55" s="65"/>
      <c r="G55" s="65"/>
    </row>
    <row r="56" spans="1:7" x14ac:dyDescent="0.3">
      <c r="A56" s="64"/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83" spans="3:3" x14ac:dyDescent="0.3">
      <c r="C83" s="57"/>
    </row>
    <row r="84" spans="3:3" x14ac:dyDescent="0.3">
      <c r="C84" s="57"/>
    </row>
    <row r="201" spans="3:3" x14ac:dyDescent="0.3">
      <c r="C201" s="56" t="s">
        <v>30</v>
      </c>
    </row>
  </sheetData>
  <sheetProtection insertRows="0" deleteRows="0" selectLockedCells="1"/>
  <conditionalFormatting sqref="G41:G54">
    <cfRule type="containsText" dxfId="11" priority="16" operator="containsText" text="New Tag Required">
      <formula>NOT(ISERROR(SEARCH("New Tag Required",G41)))</formula>
    </cfRule>
  </conditionalFormatting>
  <conditionalFormatting sqref="D51:D100">
    <cfRule type="containsText" dxfId="10" priority="15" operator="containsText" text="Yes">
      <formula>NOT(ISERROR(SEARCH("Yes",D51)))</formula>
    </cfRule>
  </conditionalFormatting>
  <conditionalFormatting sqref="H41:H100 H201:H422">
    <cfRule type="containsText" dxfId="9" priority="14" operator="containsText" text="New Sign Required">
      <formula>NOT(ISERROR(SEARCH("New Sign Required",H41)))</formula>
    </cfRule>
  </conditionalFormatting>
  <conditionalFormatting sqref="G41:G100">
    <cfRule type="containsText" dxfId="8" priority="13" operator="containsText" text="Action Required">
      <formula>NOT(ISERROR(SEARCH("Action Required",G41)))</formula>
    </cfRule>
  </conditionalFormatting>
  <conditionalFormatting sqref="H41:H100">
    <cfRule type="containsText" dxfId="7" priority="12" operator="containsText" text="Action Required">
      <formula>NOT(ISERROR(SEARCH("Action Required",H41)))</formula>
    </cfRule>
  </conditionalFormatting>
  <conditionalFormatting sqref="D101:D200">
    <cfRule type="containsText" dxfId="6" priority="7" operator="containsText" text="Yes">
      <formula>NOT(ISERROR(SEARCH("Yes",D101)))</formula>
    </cfRule>
  </conditionalFormatting>
  <conditionalFormatting sqref="H101:H200">
    <cfRule type="containsText" dxfId="5" priority="6" operator="containsText" text="New Sign Required">
      <formula>NOT(ISERROR(SEARCH("New Sign Required",H101)))</formula>
    </cfRule>
  </conditionalFormatting>
  <conditionalFormatting sqref="G101:G200">
    <cfRule type="containsText" dxfId="4" priority="5" operator="containsText" text="Action Required">
      <formula>NOT(ISERROR(SEARCH("Action Required",G101)))</formula>
    </cfRule>
  </conditionalFormatting>
  <conditionalFormatting sqref="H101:H200">
    <cfRule type="containsText" dxfId="3" priority="4" operator="containsText" text="Action Required">
      <formula>NOT(ISERROR(SEARCH("Action Required",H101)))</formula>
    </cfRule>
  </conditionalFormatting>
  <conditionalFormatting sqref="H1:H4 H41:H1048576 G5:G40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1:G1048576 F5:F11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C52:C200</xm:sqref>
        </x14:dataValidation>
        <x14:dataValidation type="list" allowBlank="1" showInputMessage="1" showErrorMessage="1">
          <x14:formula1>
            <xm:f>[1]Lookup!#REF!</xm:f>
          </x14:formula1>
          <xm:sqref>G41:H200</xm:sqref>
        </x14:dataValidation>
        <x14:dataValidation type="list" allowBlank="1" showInputMessage="1" showErrorMessage="1">
          <x14:formula1>
            <xm:f>Lookup!$G$1:$G$5</xm:f>
          </x14:formula1>
          <xm:sqref>C6:C35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8" sqref="G8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  <c r="G5" t="s">
        <v>117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([3]UKBuilding_List!C171)</f>
        <v>Phi Mu</v>
      </c>
    </row>
    <row r="172" spans="1:2" x14ac:dyDescent="0.3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0240</v>
      </c>
      <c r="B194" s="3" t="str">
        <f>([3]UKBuilding_List!C194)</f>
        <v>468 Rose Lane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0418</v>
      </c>
      <c r="B296" s="3" t="str">
        <f>([3]UKBuilding_List!C296)</f>
        <v>Bus Shelter #4</v>
      </c>
    </row>
    <row r="297" spans="1:2" x14ac:dyDescent="0.3">
      <c r="A297" s="2" t="str">
        <f>([3]UKBuilding_List!A297)</f>
        <v>0419</v>
      </c>
      <c r="B297" s="3" t="str">
        <f>([3]UKBuilding_List!C297)</f>
        <v>Bus Shelter #13</v>
      </c>
    </row>
    <row r="298" spans="1:2" x14ac:dyDescent="0.3">
      <c r="A298" s="2" t="str">
        <f>([3]UKBuilding_List!A298)</f>
        <v>0420</v>
      </c>
      <c r="B298" s="3" t="str">
        <f>([3]UKBuilding_List!C298)</f>
        <v>424 Euclid Avenue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2014-11-05T13:53:19Z</dcterms:modified>
</cp:coreProperties>
</file>